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108" windowWidth="15576" windowHeight="9756"/>
  </bookViews>
  <sheets>
    <sheet name="прил 1" sheetId="11" r:id="rId1"/>
    <sheet name="прил2" sheetId="12" r:id="rId2"/>
    <sheet name="Прил 3" sheetId="4" r:id="rId3"/>
    <sheet name="Прил 4" sheetId="2" r:id="rId4"/>
    <sheet name="Прил 5" sheetId="8" r:id="rId5"/>
    <sheet name="Прил6" sheetId="6" r:id="rId6"/>
    <sheet name="прил 7" sheetId="9" r:id="rId7"/>
    <sheet name="Прил 8" sheetId="7" r:id="rId8"/>
    <sheet name="прил9" sheetId="10" r:id="rId9"/>
  </sheets>
  <definedNames>
    <definedName name="_xlnm._FilterDatabase" localSheetId="1" hidden="1">прил2!$A$10:$AA$556</definedName>
    <definedName name="_xlnm.Print_Titles" localSheetId="0">'прил 1'!$8:$10</definedName>
    <definedName name="_xlnm.Print_Titles" localSheetId="2">'Прил 3'!$11:$12</definedName>
    <definedName name="_xlnm.Print_Titles" localSheetId="3">'Прил 4'!$10:$12</definedName>
    <definedName name="_xlnm.Print_Titles" localSheetId="4">'Прил 5'!$11:$13</definedName>
    <definedName name="_xlnm.Print_Titles" localSheetId="1">прил2!$8:$10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5">#REF!</definedName>
    <definedName name="к_Решению_Думы__О_бюджете_Черемховского">#REF!</definedName>
    <definedName name="_xlnm.Print_Area" localSheetId="0">'прил 1'!$A$1:$E$102</definedName>
    <definedName name="_xlnm.Print_Area" localSheetId="4">'Прил 5'!$A$1:$F$72</definedName>
    <definedName name="_xlnm.Print_Area" localSheetId="6">'прил 7'!$A$1:$E$35</definedName>
    <definedName name="_xlnm.Print_Area" localSheetId="7">'Прил 8'!$A$1:$E$19</definedName>
    <definedName name="_xlnm.Print_Area" localSheetId="5">Прил6!$A$1:$E$35</definedName>
  </definedNames>
  <calcPr calcId="124519"/>
</workbook>
</file>

<file path=xl/calcChain.xml><?xml version="1.0" encoding="utf-8"?>
<calcChain xmlns="http://schemas.openxmlformats.org/spreadsheetml/2006/main">
  <c r="D85" i="11"/>
  <c r="C88"/>
  <c r="E88" s="1"/>
  <c r="C14"/>
  <c r="E14" s="1"/>
  <c r="D93"/>
  <c r="D91" s="1"/>
  <c r="C93"/>
  <c r="E93" s="1"/>
  <c r="D80"/>
  <c r="C80"/>
  <c r="D77"/>
  <c r="C77"/>
  <c r="E79"/>
  <c r="E78"/>
  <c r="C66"/>
  <c r="E66" s="1"/>
  <c r="E69"/>
  <c r="D64"/>
  <c r="D63" s="1"/>
  <c r="D58"/>
  <c r="C58"/>
  <c r="E59"/>
  <c r="E61"/>
  <c r="D62"/>
  <c r="E62" s="1"/>
  <c r="E51"/>
  <c r="E52"/>
  <c r="C46"/>
  <c r="E46" s="1"/>
  <c r="E47"/>
  <c r="D43"/>
  <c r="E43" s="1"/>
  <c r="D34"/>
  <c r="E34" s="1"/>
  <c r="C34"/>
  <c r="E33"/>
  <c r="E36"/>
  <c r="D25"/>
  <c r="D24" s="1"/>
  <c r="D19"/>
  <c r="C95"/>
  <c r="E95" s="1"/>
  <c r="D94"/>
  <c r="E92"/>
  <c r="C91"/>
  <c r="E90"/>
  <c r="D89"/>
  <c r="C89"/>
  <c r="E87"/>
  <c r="E86"/>
  <c r="E84"/>
  <c r="E74"/>
  <c r="D72"/>
  <c r="C72"/>
  <c r="E71"/>
  <c r="E70"/>
  <c r="E68"/>
  <c r="E65"/>
  <c r="C64"/>
  <c r="E64" s="1"/>
  <c r="D60"/>
  <c r="C60"/>
  <c r="E56"/>
  <c r="D55"/>
  <c r="D54" s="1"/>
  <c r="C55"/>
  <c r="E53"/>
  <c r="E50"/>
  <c r="D49"/>
  <c r="C49"/>
  <c r="C48" s="1"/>
  <c r="E45"/>
  <c r="D44"/>
  <c r="C44"/>
  <c r="C43"/>
  <c r="C42"/>
  <c r="E39"/>
  <c r="D38"/>
  <c r="C38"/>
  <c r="E32"/>
  <c r="D31"/>
  <c r="C31"/>
  <c r="E30"/>
  <c r="E29"/>
  <c r="E28"/>
  <c r="E27"/>
  <c r="E26"/>
  <c r="C25"/>
  <c r="C24" s="1"/>
  <c r="E23"/>
  <c r="E22"/>
  <c r="C21"/>
  <c r="E21" s="1"/>
  <c r="E20"/>
  <c r="E17"/>
  <c r="E16"/>
  <c r="E15"/>
  <c r="D13"/>
  <c r="D12"/>
  <c r="D18" i="10"/>
  <c r="D21"/>
  <c r="E21" s="1"/>
  <c r="D27"/>
  <c r="C25"/>
  <c r="C24" s="1"/>
  <c r="C27"/>
  <c r="D34"/>
  <c r="C34"/>
  <c r="C33" s="1"/>
  <c r="D33"/>
  <c r="E32"/>
  <c r="D31"/>
  <c r="C31"/>
  <c r="E31" s="1"/>
  <c r="D30"/>
  <c r="D26"/>
  <c r="C26"/>
  <c r="D24"/>
  <c r="E22"/>
  <c r="C21"/>
  <c r="C19"/>
  <c r="E15"/>
  <c r="C14"/>
  <c r="E14" s="1"/>
  <c r="E14" i="9"/>
  <c r="E15"/>
  <c r="E16"/>
  <c r="E17"/>
  <c r="E18"/>
  <c r="E19"/>
  <c r="E20"/>
  <c r="E21"/>
  <c r="E22"/>
  <c r="E23"/>
  <c r="E24"/>
  <c r="E25"/>
  <c r="E26"/>
  <c r="E27"/>
  <c r="E28"/>
  <c r="E29"/>
  <c r="E30"/>
  <c r="E13"/>
  <c r="D31"/>
  <c r="E31" s="1"/>
  <c r="C31"/>
  <c r="C57" i="11" l="1"/>
  <c r="C13" i="10"/>
  <c r="E13" s="1"/>
  <c r="C18"/>
  <c r="C30"/>
  <c r="E30" s="1"/>
  <c r="D41" i="11"/>
  <c r="C29" i="10"/>
  <c r="C28" s="1"/>
  <c r="E60" i="11"/>
  <c r="E91"/>
  <c r="C41"/>
  <c r="C19"/>
  <c r="C18" s="1"/>
  <c r="C63"/>
  <c r="E63" s="1"/>
  <c r="E58"/>
  <c r="C85"/>
  <c r="C76"/>
  <c r="D76"/>
  <c r="D75" s="1"/>
  <c r="E77"/>
  <c r="E85"/>
  <c r="C94"/>
  <c r="E94" s="1"/>
  <c r="D57"/>
  <c r="E57" s="1"/>
  <c r="E89"/>
  <c r="E42"/>
  <c r="E44"/>
  <c r="E31"/>
  <c r="C13"/>
  <c r="E13" s="1"/>
  <c r="C12"/>
  <c r="E12" s="1"/>
  <c r="E38"/>
  <c r="C40"/>
  <c r="C37" s="1"/>
  <c r="E25"/>
  <c r="E55"/>
  <c r="E72"/>
  <c r="E49"/>
  <c r="E24"/>
  <c r="E41"/>
  <c r="D18"/>
  <c r="D40"/>
  <c r="D37" s="1"/>
  <c r="D48"/>
  <c r="E48" s="1"/>
  <c r="C54"/>
  <c r="E54" s="1"/>
  <c r="D23" i="10"/>
  <c r="C23"/>
  <c r="D29"/>
  <c r="E56" i="8"/>
  <c r="D56"/>
  <c r="F56" s="1"/>
  <c r="F57"/>
  <c r="F15"/>
  <c r="F17"/>
  <c r="F19"/>
  <c r="F21"/>
  <c r="F23"/>
  <c r="F24"/>
  <c r="F25"/>
  <c r="F27"/>
  <c r="F29"/>
  <c r="F31"/>
  <c r="F33"/>
  <c r="F35"/>
  <c r="F37"/>
  <c r="F39"/>
  <c r="F41"/>
  <c r="F43"/>
  <c r="F45"/>
  <c r="F47"/>
  <c r="F49"/>
  <c r="F51"/>
  <c r="F53"/>
  <c r="F55"/>
  <c r="F58"/>
  <c r="F60"/>
  <c r="F62"/>
  <c r="F64"/>
  <c r="F66"/>
  <c r="F68"/>
  <c r="E54"/>
  <c r="D54"/>
  <c r="E67"/>
  <c r="E65"/>
  <c r="E63"/>
  <c r="E61"/>
  <c r="E59"/>
  <c r="E52"/>
  <c r="E50"/>
  <c r="E48"/>
  <c r="E46"/>
  <c r="E44"/>
  <c r="E42"/>
  <c r="E40"/>
  <c r="E38"/>
  <c r="E36"/>
  <c r="E34"/>
  <c r="E32"/>
  <c r="E30"/>
  <c r="E28"/>
  <c r="E26"/>
  <c r="E22"/>
  <c r="E20"/>
  <c r="E18"/>
  <c r="E16"/>
  <c r="E14"/>
  <c r="D67"/>
  <c r="D65"/>
  <c r="D63"/>
  <c r="D61"/>
  <c r="D59"/>
  <c r="D52"/>
  <c r="D50"/>
  <c r="D48"/>
  <c r="D46"/>
  <c r="D44"/>
  <c r="D42"/>
  <c r="D40"/>
  <c r="F40" s="1"/>
  <c r="D38"/>
  <c r="D36"/>
  <c r="D34"/>
  <c r="D32"/>
  <c r="D30"/>
  <c r="D28"/>
  <c r="D26"/>
  <c r="D22"/>
  <c r="D20"/>
  <c r="D18"/>
  <c r="D16"/>
  <c r="D14"/>
  <c r="C12" i="10" l="1"/>
  <c r="E19" i="11"/>
  <c r="E18"/>
  <c r="E80"/>
  <c r="C11"/>
  <c r="C75"/>
  <c r="E75" s="1"/>
  <c r="E76"/>
  <c r="E40"/>
  <c r="E29" i="10"/>
  <c r="D28"/>
  <c r="F30" i="8"/>
  <c r="F46"/>
  <c r="F28"/>
  <c r="F52"/>
  <c r="F18"/>
  <c r="F36"/>
  <c r="F44"/>
  <c r="F59"/>
  <c r="F61"/>
  <c r="F67"/>
  <c r="F16"/>
  <c r="F26"/>
  <c r="F34"/>
  <c r="F42"/>
  <c r="F50"/>
  <c r="F63"/>
  <c r="F54"/>
  <c r="F65"/>
  <c r="F14"/>
  <c r="F22"/>
  <c r="F32"/>
  <c r="F48"/>
  <c r="D69"/>
  <c r="F20"/>
  <c r="F38"/>
  <c r="E69"/>
  <c r="C96" i="11" l="1"/>
  <c r="E37"/>
  <c r="D11"/>
  <c r="E28" i="10"/>
  <c r="D12"/>
  <c r="E12" s="1"/>
  <c r="F69" i="8"/>
  <c r="E11" i="11" l="1"/>
  <c r="D96"/>
  <c r="E96" s="1"/>
  <c r="D31" i="6"/>
  <c r="C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31" l="1"/>
</calcChain>
</file>

<file path=xl/sharedStrings.xml><?xml version="1.0" encoding="utf-8"?>
<sst xmlns="http://schemas.openxmlformats.org/spreadsheetml/2006/main" count="4059" uniqueCount="802">
  <si>
    <t>0200572340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</si>
  <si>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</si>
  <si>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</si>
  <si>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</si>
  <si>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</si>
  <si>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0200520190</t>
  </si>
  <si>
    <t>Расходы на обеспечение функций муниципальных органов</t>
  </si>
  <si>
    <t>0200500000</t>
  </si>
  <si>
    <t>Руководитель контрольно-счетной палаты муниципального образования и его заместители</t>
  </si>
  <si>
    <t>0200372340</t>
  </si>
  <si>
    <t>300</t>
  </si>
  <si>
    <t>0200320190</t>
  </si>
  <si>
    <t>Социальное обеспечение и иные выплаты населению</t>
  </si>
  <si>
    <t>200</t>
  </si>
  <si>
    <t>Закупка товаров, работ и услуг для государственных (муниципальных) нужд</t>
  </si>
  <si>
    <t>0200300000</t>
  </si>
  <si>
    <t>Центральный аппарат</t>
  </si>
  <si>
    <t>0200000000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</si>
  <si>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</si>
  <si>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</si>
  <si>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</si>
  <si>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</si>
  <si>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82023А1101</t>
  </si>
  <si>
    <t>Развитие сети плоскостных спортивных сооружений</t>
  </si>
  <si>
    <t>400</t>
  </si>
  <si>
    <t>82023L0184</t>
  </si>
  <si>
    <t>Капитальные вложения в объекты государственной (муниципальной) собственности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</si>
  <si>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</si>
  <si>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8202300000</t>
  </si>
  <si>
    <t>Комплексное обустройство сельских территорий</t>
  </si>
  <si>
    <t>8200000000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</si>
  <si>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</si>
  <si>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Физическая культура</t>
  </si>
  <si>
    <t>ФИЗИЧЕСКАЯ КУЛЬТУРА И СПОРТ</t>
  </si>
  <si>
    <t>0200173040</t>
  </si>
  <si>
    <t>Предоставление гражданам субсидий на оплату жилых помещений и коммунальных услуг</t>
  </si>
  <si>
    <t>0200173030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</si>
  <si>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</si>
  <si>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0200100000</t>
  </si>
  <si>
    <t>Осуществление отдельных областных государственных полномочий</t>
  </si>
  <si>
    <t>Социальное обеспечение населения</t>
  </si>
  <si>
    <t>СОЦИАЛЬНАЯ ПОЛИТИКА</t>
  </si>
  <si>
    <t>73014Ж2001</t>
  </si>
  <si>
    <t>Введение в эксплуатацию объекта "Полигон твердых бытовых отходов на территории Черемховского районного муниципального образования"</t>
  </si>
  <si>
    <t>73014L0291</t>
  </si>
  <si>
    <t>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"Охрана озера Байкал и социально - экономическое развитие Байкальской природной территории на 2012 - 2020 годы"</t>
  </si>
  <si>
    <t>7301400000</t>
  </si>
  <si>
    <t>Обеспечение реализации мер по охране окружающей среды и сохранению здоровья населения, создание экологически безопасной и комфортной среды на территории Черемховского района для обеспечения устойчивого развития общества</t>
  </si>
  <si>
    <t>7300000000</t>
  </si>
  <si>
    <t>Муниципальная программа "Охрана окружающей среды на территории Черемховского районного муниципального образования на 2017-2019 годы"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</si>
  <si>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</si>
  <si>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</si>
  <si>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</si>
  <si>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ЖИЛИЩНО-КОММУНАЛЬНОЕ ХОЗЯЙСТВО</t>
  </si>
  <si>
    <t>3105000280</t>
  </si>
  <si>
    <t>Содержание автомобильных дорог общего пользования</t>
  </si>
  <si>
    <t>3105000000</t>
  </si>
  <si>
    <t>Мероприятия в области дорожного хозяйства</t>
  </si>
  <si>
    <t>3100000000</t>
  </si>
  <si>
    <t>Дорожное хозяйство</t>
  </si>
  <si>
    <t>Дорожное хозяйство (дорожные фонды)</t>
  </si>
  <si>
    <t>НАЦИОНАЛЬНАЯ ЭКОНОМИКА</t>
  </si>
  <si>
    <t>Управление жилищно-коммунального хозяйства, строительства, транспорта, связи и экологии АЧРМО</t>
  </si>
  <si>
    <t>65006А1003</t>
  </si>
  <si>
    <t>Пополнение материально-технической базы для развития физической культуры и массового спорта</t>
  </si>
  <si>
    <t>65006А1002</t>
  </si>
  <si>
    <t>Развитие массового спорта, планирование проведения физкультурно-массовых и спортивных мероприятий</t>
  </si>
  <si>
    <t>65006А1001</t>
  </si>
  <si>
    <t>Пропаганда физической культуры, спорта и здорового образа жизни</t>
  </si>
  <si>
    <t>65006S2850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</si>
  <si>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</si>
  <si>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6500600000</t>
  </si>
  <si>
    <t>Обеспечение условий для развития на территории Черемховского районного муниципального образования физической культуры и массового спорта</t>
  </si>
  <si>
    <t>6500000000</t>
  </si>
  <si>
    <t>Муниципальная программа "Развитие физической культуры и спорта в Черемховском районном муниципальном образовании на 2017-2019 годы"</t>
  </si>
  <si>
    <t>74015А6001</t>
  </si>
  <si>
    <t>Повышение эффективности деятельности Общественной организации ветеранов (пенсионеров) войны, труда, Вооруженных сил и правоохранительных органов Черемховского района</t>
  </si>
  <si>
    <t>7401500000</t>
  </si>
  <si>
    <t>Создание условий для поддержки функционирования, развития и стимулирования деятельности ветеранского движения на территории Черемховского района</t>
  </si>
  <si>
    <t>7400000000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</si>
  <si>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гг."</t>
  </si>
  <si>
    <t>0200173060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</si>
  <si>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</si>
  <si>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</si>
  <si>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71012А4001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</si>
  <si>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</si>
  <si>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71012L0201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</si>
  <si>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</si>
  <si>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7101200000</t>
  </si>
  <si>
    <t>Разработка и внедрение на территории Черемховского районного муниципального образования правового, организационного и финансового механизма государственной и муниципальной поддержки молодых семей и молодых специалистов в решении жилищной проблемы</t>
  </si>
  <si>
    <t>7100000000</t>
  </si>
  <si>
    <t>Муниципальная программа "Молодым семьям-доступное жилье на 2014-2019 гг.</t>
  </si>
  <si>
    <t>0904723600</t>
  </si>
  <si>
    <t>Единовременная денежная выплата лицу, удостоенному звания "Почетный гражданин Черемховского района"</t>
  </si>
  <si>
    <t>0904723500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</si>
  <si>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</si>
  <si>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0904700000</t>
  </si>
  <si>
    <t>Выполнение других обязательств муниципальных образований</t>
  </si>
  <si>
    <t>0900000000</t>
  </si>
  <si>
    <t>Реализация функций, связанных с общегосударственным управлением</t>
  </si>
  <si>
    <t>4901023490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</si>
  <si>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</si>
  <si>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4901000000</t>
  </si>
  <si>
    <t>Предоставление мер социальной поддержки</t>
  </si>
  <si>
    <t>4900000000</t>
  </si>
  <si>
    <t>Доплаты к пенсиям, дополнительное пенсионное обеспечение</t>
  </si>
  <si>
    <t>Пенсионное обеспечение</t>
  </si>
  <si>
    <t>85009А1304</t>
  </si>
  <si>
    <t>Содействие укреплению материально-технической базы учреждений здравоохранения в Черемховском районе</t>
  </si>
  <si>
    <t>85009А1303</t>
  </si>
  <si>
    <t>Содействие в обеспечении системы здравоохранения мотивированными и высококвалифицированными кадрами</t>
  </si>
  <si>
    <t>8500900000</t>
  </si>
  <si>
    <t>Повышение доступности и эффективности оказания специализированной медицинской помощи в поселениях Черемховского района</t>
  </si>
  <si>
    <t>8500000000</t>
  </si>
  <si>
    <t>Муниципальная программа "Развитие здравоохранения в Черемховском районном муниципальном образовании на 2017-2019 годы"</t>
  </si>
  <si>
    <t>Другие вопросы в области здравоохранения</t>
  </si>
  <si>
    <t>ЗДРАВООХРАНЕНИЕ</t>
  </si>
  <si>
    <t>75016А7007</t>
  </si>
  <si>
    <t>Организационное, техническое и методическое обеспечение мероприятий в сфере молодежной политики</t>
  </si>
  <si>
    <t>75016А7006</t>
  </si>
  <si>
    <t>Поддержка молодежи, оказавшейся в трудной жизненной ситуации</t>
  </si>
  <si>
    <t>75016А7005</t>
  </si>
  <si>
    <t>Содействие развитию института семьи и традиционных ценностей</t>
  </si>
  <si>
    <t>75016А7003</t>
  </si>
  <si>
    <t>Создание условий для духовно-нравственного воспитания, гражданского и патриотического становления молодежи</t>
  </si>
  <si>
    <t>75016А7002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</si>
  <si>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</si>
  <si>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75016А7001</t>
  </si>
  <si>
    <t>Выявление и поддержка талантливой молодежи, реализация творческого потенциала молодежи</t>
  </si>
  <si>
    <t>75016S2140</t>
  </si>
  <si>
    <t>Реализация программ по работе с детьми и молодежью (средства местного бюджета)</t>
  </si>
  <si>
    <t>7501672140</t>
  </si>
  <si>
    <t>Реализация программ по работе с детьми и молодежью</t>
  </si>
  <si>
    <t>7501600000</t>
  </si>
  <si>
    <t>Создание правовых, экономических, социальных, организационных условий для становления и развития молодых граждан, успешной реализации ими своих конституционных прав, участия молодежи в системе общественных отношений и реализации своего экономического потенциала в интересах общества и государства с учетом возрастных особенностей</t>
  </si>
  <si>
    <t>7500000000</t>
  </si>
  <si>
    <t xml:space="preserve">Молодежная политика в Черемховском районном муниципальном образовании на 2017-2019 </t>
  </si>
  <si>
    <t>66007А2003</t>
  </si>
  <si>
    <t>Развитие системы раннего выявления незаконных потребителей наркотиков среди несовершеннолетних</t>
  </si>
  <si>
    <t>66007А2002</t>
  </si>
  <si>
    <t>Организация и проведение комплекса мероприятий по профилактике социально 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</si>
  <si>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66007А2001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</si>
  <si>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</si>
  <si>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6600700000</t>
  </si>
  <si>
    <t>Сокращение масштабов немедицинского потребления наркотических и психотропных веществ, формирование негативного отношения к незаконному обороту и потреблению наркотиков и существенное снижение спроса на них</t>
  </si>
  <si>
    <t>6600000000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</si>
  <si>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2017-2019 годы"</t>
  </si>
  <si>
    <t>Молодежная политика</t>
  </si>
  <si>
    <t>83024А1203</t>
  </si>
  <si>
    <t>Обучение повышению эффективности противодействия коррупции при осуществлении закупок товаров, работ, услуг для обеспечения государственных и муниципальных нужд</t>
  </si>
  <si>
    <t>83024А1202</t>
  </si>
  <si>
    <t>Обучение муниципальных служащих проведению антикоррупционной экспертизы, при подготовке проектов правовых и нормативно-правовых актов</t>
  </si>
  <si>
    <t>83024А1201</t>
  </si>
  <si>
    <t>Обучение механизмам противодействия коррупции в системе муниципальной службы администрации Черемховского районного муниципального образования</t>
  </si>
  <si>
    <t>8302400000</t>
  </si>
  <si>
    <t>Повышение  профессионального уровня управленческих кадров, для деятельности которых наиболее характерно возникновение коррупционных рисков</t>
  </si>
  <si>
    <t>8300000000</t>
  </si>
  <si>
    <t>Муниципальная программа "Противодействие коррупции в администрации Черемховского районного муниципального образования на 2017-2019 годы"</t>
  </si>
  <si>
    <t>4304000000</t>
  </si>
  <si>
    <t>Переподготовка и повышение квалификации кадров</t>
  </si>
  <si>
    <t>4300000000</t>
  </si>
  <si>
    <t>Мероприятия по переподготовке и повышению квалификации</t>
  </si>
  <si>
    <t>Профессиональная подготовка, переподготовка и повышение квалификации</t>
  </si>
  <si>
    <t>ОБРАЗОВАНИЕ</t>
  </si>
  <si>
    <t>72013А5003</t>
  </si>
  <si>
    <t>Формирование положительного общественного мнения о малом и среднем предпринимательстве</t>
  </si>
  <si>
    <t>800</t>
  </si>
  <si>
    <t>72013L0640</t>
  </si>
  <si>
    <t>Иные бюджетные ассигнования</t>
  </si>
  <si>
    <t>Государственная поддержка малого и среднего предпринимательства, включая крестьянские (фермерские) хозяйства</t>
  </si>
  <si>
    <t>7201300000</t>
  </si>
  <si>
    <t>Создание благоприятных условий для устойчивого развития и повышения конкурентоспособности субъектов малого и среднего предпринимательства в Черемховском районе</t>
  </si>
  <si>
    <t>7200000000</t>
  </si>
  <si>
    <t>Муниципальная программа "Поддержка и развитие малого и среднего предпринимательства в Черемховском районе на 2017-2019 годы"</t>
  </si>
  <si>
    <t>Другие вопросы в области национальной экономики</t>
  </si>
  <si>
    <t>0200173120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</si>
  <si>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</si>
  <si>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</si>
  <si>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79020А9001</t>
  </si>
  <si>
    <t>Информационно-пропагандистское направление профилактики терроризма и экстремизма</t>
  </si>
  <si>
    <t>7902000000</t>
  </si>
  <si>
    <t>Реализация государственной политики Российской Федерации в области профилактики терроризма и экстремизма на территории Черемховского районного муниципального образования путем совершенствования системы профилактических мер антитеррористической и противоэкстремистской направленности, формирования уважительного отношения к этнокультурным и конфессиональным ценностям народов, проживающих на территории Черемховского районного муниципального образования</t>
  </si>
  <si>
    <t>7900000000</t>
  </si>
  <si>
    <t>Муниципальная программа "Профилактика экстремизма и терроризма в Черемховском районном муниципальном образовании на 2017-2019 гг."</t>
  </si>
  <si>
    <t>76017А8005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</si>
  <si>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</si>
  <si>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76017А8004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</si>
  <si>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</si>
  <si>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76017А8002</t>
  </si>
  <si>
    <t>Формирование позитивного общественного мнения о правоохранительных органах и результатах их деятельности путем повышения уровня информирования населения Черемховского района о деятельности правоохранительных органов</t>
  </si>
  <si>
    <t>7601700000</t>
  </si>
  <si>
    <t>Стабилизация криминальной ситуации на территории Черемховского районного муниципального образования путем комплексного решения проблем по обеспечению надлежащего уровня общественной безопасности, защите общественного порядка, защите конституционных прав и свобод граждан, проживающих на территории Черемховского района</t>
  </si>
  <si>
    <t>7600000000</t>
  </si>
  <si>
    <t>Муниципальная программа "Профилактика правонарушений в Черемховском районном муниципальном образовании на 2017-2019 годы"</t>
  </si>
  <si>
    <t>67008А3002</t>
  </si>
  <si>
    <t>Информационное обеспечение и пропаганда охраны труда</t>
  </si>
  <si>
    <t>6700800000</t>
  </si>
  <si>
    <t>Улучшение условий и охраны труда в Черемховском районном муниципальном образовании</t>
  </si>
  <si>
    <t>6700000000</t>
  </si>
  <si>
    <t>Муниципальная программа "Улучшение условий и охраны труда в Черемховском районном муниципальном образовании на 2017-2019 годы"</t>
  </si>
  <si>
    <t>0904709999</t>
  </si>
  <si>
    <t>Реализация мероприятий, осуществляемых органами местного самоуправления</t>
  </si>
  <si>
    <t>0200173150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</si>
  <si>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</si>
  <si>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</si>
  <si>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</si>
  <si>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</si>
  <si>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</si>
  <si>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0200173090</t>
  </si>
  <si>
    <t>Осуществление отдельных областных государственных полномочий в сфере труда</t>
  </si>
  <si>
    <t>0200173070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</si>
  <si>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</si>
  <si>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Другие общегосударственные вопросы</t>
  </si>
  <si>
    <t>0500904300</t>
  </si>
  <si>
    <t>Резервный фонд Администрации Черемховского районного муниципального образования</t>
  </si>
  <si>
    <t>0500900000</t>
  </si>
  <si>
    <t>Резервные фонды местных администраций</t>
  </si>
  <si>
    <t>0500000000</t>
  </si>
  <si>
    <t>Резервные фонды</t>
  </si>
  <si>
    <t>0300700000</t>
  </si>
  <si>
    <t>Проведение выборов в представительный орган муниципального образования</t>
  </si>
  <si>
    <t>0300000000</t>
  </si>
  <si>
    <t>Проведение выборов и референдумов</t>
  </si>
  <si>
    <t>Обеспечение проведения выборов и референдумов</t>
  </si>
  <si>
    <t>64005Ж1002</t>
  </si>
  <si>
    <t>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</si>
  <si>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6400500000</t>
  </si>
  <si>
    <t>Осуществление энергосберегающих мероприятий и повышение эффективности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</si>
  <si>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>6400000000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</si>
  <si>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</si>
  <si>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</si>
  <si>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0200272340</t>
  </si>
  <si>
    <t>0200220190</t>
  </si>
  <si>
    <t>0200200000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</si>
  <si>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</si>
  <si>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</si>
  <si>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</si>
  <si>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0200472340</t>
  </si>
  <si>
    <t>0200420190</t>
  </si>
  <si>
    <t>0200400000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</si>
  <si>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</si>
  <si>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</si>
  <si>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</si>
  <si>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4701000000</t>
  </si>
  <si>
    <t>Предоставление субсидий МУП "Газета "Мое село - край Черемховский""</t>
  </si>
  <si>
    <t>4700000000</t>
  </si>
  <si>
    <t>Периодические издания, учрежденные органами исполнительной власти</t>
  </si>
  <si>
    <t>Периодическая печать и издательства</t>
  </si>
  <si>
    <t>СРЕДСТВА МАССОВОЙ ИНФОРМАЦИИ</t>
  </si>
  <si>
    <t>42000S2370</t>
  </si>
  <si>
    <t>Реализация мероприятий перечня проектов народных инициатив</t>
  </si>
  <si>
    <t>4200000000</t>
  </si>
  <si>
    <t>Библиотеки</t>
  </si>
  <si>
    <t>Культура</t>
  </si>
  <si>
    <t>КУЛЬТУРА, КИНЕМАТОГРАФИЯ</t>
  </si>
  <si>
    <t>600</t>
  </si>
  <si>
    <t>80021О5002</t>
  </si>
  <si>
    <t>Предоставление субсидий бюджетным, автономным учреждениям и иным некоммерческим организациям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</si>
  <si>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</si>
  <si>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8002100000</t>
  </si>
  <si>
    <t>Создание комфортных и безопасных условий для участников образовательных отношений</t>
  </si>
  <si>
    <t>8000000000</t>
  </si>
  <si>
    <t>Развитие современной инфраструктуры объектов образования на 2017-2019 годы</t>
  </si>
  <si>
    <t>Общее образование</t>
  </si>
  <si>
    <t>3504800290</t>
  </si>
  <si>
    <t>Взносы на капитальный ремонт общего имущества в многоквартирных домах</t>
  </si>
  <si>
    <t>3504800000</t>
  </si>
  <si>
    <t>Мероприятия в области жилищного хозяйства</t>
  </si>
  <si>
    <t>3500000000</t>
  </si>
  <si>
    <t>Жилищно-коммунальное хозяйство</t>
  </si>
  <si>
    <t>Жилищное хозяйство</t>
  </si>
  <si>
    <t>69010И1003</t>
  </si>
  <si>
    <t>Оплата расходов по обязательствам прошлых лет</t>
  </si>
  <si>
    <t>69010И1001</t>
  </si>
  <si>
    <t>Обеспечение условий для внесения в реестр муниципального имущества информации об объектах муниципальной собственности для создания условий эффективного их использования</t>
  </si>
  <si>
    <t>6901000000</t>
  </si>
  <si>
    <t>Вовлечение в хозяйственный оборот объектов недвижимости, свободных земельных участков, бесхозяйного имущества для эффективного их использования</t>
  </si>
  <si>
    <t>6900000000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</si>
  <si>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2017-2019 годы"</t>
  </si>
  <si>
    <t>3105026060</t>
  </si>
  <si>
    <t>Осуществление полномочий по строительству, реконструкции, ремонту, капитальному ремонту автомобильных дорог местного значения в границах населенных пунктов поселений Черемховского районного муниципального образования</t>
  </si>
  <si>
    <t>69010И1002</t>
  </si>
  <si>
    <t>Пополнение доходной части бюджета Черемховского районного муниципального образования</t>
  </si>
  <si>
    <t>4600272340</t>
  </si>
  <si>
    <t>4600200000</t>
  </si>
  <si>
    <t>Муниципальное бюджетное учреждение Автоцентр</t>
  </si>
  <si>
    <t>4600100000</t>
  </si>
  <si>
    <t>Муниципальное бюджетное учреждение Проектсметсервис</t>
  </si>
  <si>
    <t>4600000000</t>
  </si>
  <si>
    <t>Финансовое обеспечение муниципального задания на оказание муниципальных услуг бюджетными учреждениями</t>
  </si>
  <si>
    <t>Комитет по управлению муниципальным имуществом ЧРМО</t>
  </si>
  <si>
    <t>500</t>
  </si>
  <si>
    <t>60001Ф1008</t>
  </si>
  <si>
    <t>Межбюджетные трансферты</t>
  </si>
  <si>
    <t>Иные межбюджетные трансферты бюджетам поселений, входящим в состав Черемховского районного муниципального образования, на поддержку мер по обеспечению сбалансированности местных бюджетов</t>
  </si>
  <si>
    <t>6000100000</t>
  </si>
  <si>
    <t>Повышение качества управления муниципальными финансами</t>
  </si>
  <si>
    <t>6000000000</t>
  </si>
  <si>
    <t>Муниципальная программа "Управление муниципальными финансами Черемховского районного муниципального образования на 2017-2019 годы"</t>
  </si>
  <si>
    <t>Прочие межбюджетные трансферты общего характера</t>
  </si>
  <si>
    <t>60001Ф1007</t>
  </si>
  <si>
    <t>Предоставление из районного фонда финансовой поддержки поселений дотации на выравнивание уровня бюджетной обеспеченности бюджетов поселений</t>
  </si>
  <si>
    <t>6000172680</t>
  </si>
  <si>
    <t>Формирование районных фондов финансовой поддержки поселений Иркутской области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</si>
  <si>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</si>
  <si>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</si>
  <si>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</si>
  <si>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60001Ф1003</t>
  </si>
  <si>
    <t>Обслуживание государственного (муниципального) долга</t>
  </si>
  <si>
    <t>Управление муниципальным долгом и его обслуживание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</si>
  <si>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</si>
  <si>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</si>
  <si>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60001Ф1002</t>
  </si>
  <si>
    <t>Повышение эффективности расходования средств бюджета</t>
  </si>
  <si>
    <t>60001Ф1005</t>
  </si>
  <si>
    <t>Развитие автоматизированных систем управления муниципальными финансами</t>
  </si>
  <si>
    <t>60001Ф1004</t>
  </si>
  <si>
    <t>Обеспечение качественного ведения бухгалтерского учета, сдачи отчетности муниципальных учреждений</t>
  </si>
  <si>
    <t>4500072340</t>
  </si>
  <si>
    <t>4500020290</t>
  </si>
  <si>
    <t>Расходы на обеспечение деятельности (оказание услуг) муниципальных учреждений</t>
  </si>
  <si>
    <t>4500000000</t>
  </si>
  <si>
    <t>Централизованная бухгалтерия</t>
  </si>
  <si>
    <t>Финансовое управление администрации ЧРМО</t>
  </si>
  <si>
    <t>5301097001</t>
  </si>
  <si>
    <t>Проведение спортивных мероприятий для учащихся в образовательных организациях Черемховского районного муниципального образования</t>
  </si>
  <si>
    <t>5301000000</t>
  </si>
  <si>
    <t>Проведение спортивных мероприятий</t>
  </si>
  <si>
    <t>5300000000</t>
  </si>
  <si>
    <t>Мероприятия в области физической культуры и спорта</t>
  </si>
  <si>
    <t>0200173050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</si>
  <si>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</si>
  <si>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Охрана семьи и детства</t>
  </si>
  <si>
    <t>81022О6002</t>
  </si>
  <si>
    <t>Создание качественных информационно-технологических условий для улучшения аттестационных и мониторинговых процедур при формировании системы объективной оценки подготовки обучающихся и выпускников образовательных организаций Черемховского районного муниципального образования</t>
  </si>
  <si>
    <t>8102200000</t>
  </si>
  <si>
    <t>Развитие единой информационно-образовательной среды как механизма повышения качества образования и воспитания на основе использования современных информационных технологий</t>
  </si>
  <si>
    <t>8100000000</t>
  </si>
  <si>
    <t>Муниципальная программа "Информатизация образовательных организаций Черемховского района на 2017-2019 годы"</t>
  </si>
  <si>
    <t>78019О8006</t>
  </si>
  <si>
    <t>Оказание психолого-педагогической и социально-правовой помощи родителям в воспитании и обеспечении безопасности детей, а также обучение родителей навыкам раннего выявления признаков суицидальных намерений</t>
  </si>
  <si>
    <t>78019О8002</t>
  </si>
  <si>
    <t>Координация и межведомственное взаимодействие со специалистами различных субъектов профилактики на территории г. Черемхово и Черемховского района, службпсихолого-педагогического сопровождения в образовательных организациях по профилактике суицидального поведения подростков</t>
  </si>
  <si>
    <t>7801900000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</si>
  <si>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 Черемховского районного муниципального образования</t>
  </si>
  <si>
    <t>7800000000</t>
  </si>
  <si>
    <t>Муниципальная программа "Профилактика суицидов, предупреждение и предотвращение суицидальных попыток среди несовершеннолетних на 2017-2019 годы"</t>
  </si>
  <si>
    <t>77018Ж3002</t>
  </si>
  <si>
    <t>Обеспечение безопасного участия детей в дорожном движении</t>
  </si>
  <si>
    <t>77018Ж3001</t>
  </si>
  <si>
    <t>Предупреждение опасного поведения участников дорожного движения</t>
  </si>
  <si>
    <t>7701800000</t>
  </si>
  <si>
    <t>Сокращение количества дорожно-транспортных происшествий к 2019 году по сравнению с 2015 годом</t>
  </si>
  <si>
    <t>7700000000</t>
  </si>
  <si>
    <t>Муниципальная программа "Повышение безопасности дорожного движения в Черемховском районе на 2017-2019 годы"</t>
  </si>
  <si>
    <t>61002О1005</t>
  </si>
  <si>
    <t>Формирование позитивных жизненных установок у подрастающего поколения</t>
  </si>
  <si>
    <t>61002О1004</t>
  </si>
  <si>
    <t>Пропаганда здорового образа жизни, развитие потребности к активным занятиям физической культурой</t>
  </si>
  <si>
    <t>6100200000</t>
  </si>
  <si>
    <t>Организация качественного и доступного отдыха, оздоровления, досуга, занятости и социально полезной деятельности детей и подростков Черемховского района в летнее каникулярное время</t>
  </si>
  <si>
    <t>6100000000</t>
  </si>
  <si>
    <t>Муниципальная программа "Организация отдыха, оздоровления и занятости детей и подростков на 2017-2019 годы"</t>
  </si>
  <si>
    <t>5401090002</t>
  </si>
  <si>
    <t>Прочие мероприятия в сфере образования</t>
  </si>
  <si>
    <t>5401090001</t>
  </si>
  <si>
    <t>Проведение мероприятий для детей и молодежи</t>
  </si>
  <si>
    <t>5401000000</t>
  </si>
  <si>
    <t>Поддержка мероприятий в сфере образования</t>
  </si>
  <si>
    <t>5400000000</t>
  </si>
  <si>
    <t>Мероприятия в области образования</t>
  </si>
  <si>
    <t>4400172340</t>
  </si>
  <si>
    <t>4400120290</t>
  </si>
  <si>
    <t>4400100000</t>
  </si>
  <si>
    <t>Муниципальное казенное учреждение Центр развития образования</t>
  </si>
  <si>
    <t>4400000000</t>
  </si>
  <si>
    <t>Учреждения по сопровождению учебного процесса образовательных организаций</t>
  </si>
  <si>
    <t>Другие вопросы в области образования</t>
  </si>
  <si>
    <t>61002О1002</t>
  </si>
  <si>
    <t>Санитарно-эпидемиологические мероприятия</t>
  </si>
  <si>
    <t>61002S2080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</si>
  <si>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</si>
  <si>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80021О5001</t>
  </si>
  <si>
    <t>Получение положительного заключения в государственной экспертизе на проектно-сметную документацию, разработка проектной документации, проведение инженерных изысканий</t>
  </si>
  <si>
    <t>68009О4001</t>
  </si>
  <si>
    <t>Проведение комплексной модернизации материально-технической базы школьного питания, реконструкция и переоснащение столовых, пищеблоков, использование новых современных технологий приготовления пищевой продукции, проведение санитарно-эпидемиологических мероприятий</t>
  </si>
  <si>
    <t>6800900000</t>
  </si>
  <si>
    <t>Повышение уровня организации питания в образовательных организациях, расположенных на территории Черемховского районного муниципального образования</t>
  </si>
  <si>
    <t>6800000000</t>
  </si>
  <si>
    <t>Муниципальная программа "Совершенствование организации питания на 2017-2019 годы"</t>
  </si>
  <si>
    <t>64005Ж1001</t>
  </si>
  <si>
    <t>Создание условий для обеспечения энергосбережения и повышения энергетической эффективности в бюджетной сфере Черемховского районного муниципального образования</t>
  </si>
  <si>
    <t>63004О3001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</si>
  <si>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</si>
  <si>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6300400000</t>
  </si>
  <si>
    <t>Обеспечение необходимых условий для повышения уровня пожарной безопасности в образовательных организациях, защиты жизни и здоровья детей, сокращение материального ущерба, наносимого пожарами</t>
  </si>
  <si>
    <t>6300000000</t>
  </si>
  <si>
    <t>Муниципальная программа "Безопасность образовательных организаций на 2017-2019 гг."</t>
  </si>
  <si>
    <t>23000S2370</t>
  </si>
  <si>
    <t>2300072340</t>
  </si>
  <si>
    <t>2300020290</t>
  </si>
  <si>
    <t>2300000000</t>
  </si>
  <si>
    <t>Учреждения по внешкольной работе с детьми</t>
  </si>
  <si>
    <t>Дополнительное образование детей</t>
  </si>
  <si>
    <t>84025О7001</t>
  </si>
  <si>
    <t>Приобретение учебной литературы для образовательных организаций за счет средств муниципального бюджета</t>
  </si>
  <si>
    <t>8402500000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</si>
  <si>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</si>
  <si>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8400000000</t>
  </si>
  <si>
    <t>Муниципальная программа "Школьный учебник" Черемховского районного муниципального образования на 2017-2019 годы</t>
  </si>
  <si>
    <t>80021О5003</t>
  </si>
  <si>
    <t>Софинансирование строительства зданий образовательных организаций</t>
  </si>
  <si>
    <t>80021S2200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</si>
  <si>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</si>
  <si>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80021L0971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</si>
  <si>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</si>
  <si>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68009О4002</t>
  </si>
  <si>
    <t>Обеспечение обучающихся муниципальных образовательных организаций горячим питанием</t>
  </si>
  <si>
    <t>68009S2580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</si>
  <si>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</si>
  <si>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62003О2002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</si>
  <si>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</si>
  <si>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62003О2001</t>
  </si>
  <si>
    <t>Обеспечение доступности общеобразовательных организаций путем осуществления перевозок обучающихся к месту организации обучения и обратно к месту проживания</t>
  </si>
  <si>
    <t>62003S2590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</si>
  <si>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</si>
  <si>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6200300000</t>
  </si>
  <si>
    <t>Создание условий для обеспечения безопасности школьных перевозок и равного доступа к качественному образованию обучающихся Черемховского района</t>
  </si>
  <si>
    <t>6200000000</t>
  </si>
  <si>
    <t>Муниципальная программа "Безопасность школьных перевозок на 2017-2019 годы"</t>
  </si>
  <si>
    <t>61002О1003</t>
  </si>
  <si>
    <t>Создание условий для реализации программ муниципальных образовательных организаций, направленных на трудоустройство подростков во время летних каникул</t>
  </si>
  <si>
    <t>21000S2370</t>
  </si>
  <si>
    <t>2100073020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</si>
  <si>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</si>
  <si>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2100072340</t>
  </si>
  <si>
    <t>2100020290</t>
  </si>
  <si>
    <t>2100000000</t>
  </si>
  <si>
    <t>Школы-детские сады, школы начальные, неполные средние и средние</t>
  </si>
  <si>
    <t>81022О6001</t>
  </si>
  <si>
    <t>Проведение образовательной политики, направленной на сетевое взаимодействие всех субъектов единой образовательной среды Черемховского районного муниципального образования</t>
  </si>
  <si>
    <t>20000S2370</t>
  </si>
  <si>
    <t>2000073010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</si>
  <si>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</si>
  <si>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2000072340</t>
  </si>
  <si>
    <t>2000020290</t>
  </si>
  <si>
    <t>2000000000</t>
  </si>
  <si>
    <t>Детские дошкольные учреждения</t>
  </si>
  <si>
    <t>Дошкольное образование</t>
  </si>
  <si>
    <t>Отдел образования АЧРМО</t>
  </si>
  <si>
    <t>Другие вопросы в области культуры, кинематографии</t>
  </si>
  <si>
    <t>70011К1004</t>
  </si>
  <si>
    <t>Укрепление и модернизация материально-технической базы учреждений культуры</t>
  </si>
  <si>
    <t>70011К1003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</si>
  <si>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</si>
  <si>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70011К1001</t>
  </si>
  <si>
    <t>Развитие культурно-досуговой деятельности и поддержка народного творчества</t>
  </si>
  <si>
    <t>7001100000</t>
  </si>
  <si>
    <t>Сохранение накопленного культурного наследия района, создание условий для развития культуры</t>
  </si>
  <si>
    <t>7000000000</t>
  </si>
  <si>
    <t>Муниципальная программа "Развитие культуры в Черемховском районном муниципальном образовании на 2017-2019 годы"</t>
  </si>
  <si>
    <t>64005Ж1003</t>
  </si>
  <si>
    <t>Создание условий для строительства, реконструкции и капитального ремонта зданий, строений, сооружений, соответствующих высокому классу энергоэффективности</t>
  </si>
  <si>
    <t>4200072340</t>
  </si>
  <si>
    <t>4200020290</t>
  </si>
  <si>
    <t>4100020290</t>
  </si>
  <si>
    <t>4100000000</t>
  </si>
  <si>
    <t>Музеи и постоянные выставки</t>
  </si>
  <si>
    <t>40000S2370</t>
  </si>
  <si>
    <t>4000072340</t>
  </si>
  <si>
    <t>4000020290</t>
  </si>
  <si>
    <t>4000000000</t>
  </si>
  <si>
    <t>Дворцы и дома культуры</t>
  </si>
  <si>
    <t>70011К1005</t>
  </si>
  <si>
    <t>Формирование кадровой политики в сфере культуры</t>
  </si>
  <si>
    <t>70011К1002</t>
  </si>
  <si>
    <t>Выявление и предоставление мер поддержки одаренным детям и талантливой молодежи</t>
  </si>
  <si>
    <t>Отдел по культуре и библиотечному обслуживанию АЧРМО</t>
  </si>
  <si>
    <t>% исполнения</t>
  </si>
  <si>
    <t>Исполнено</t>
  </si>
  <si>
    <r>
      <t xml:space="preserve">Приложение № 4   </t>
    </r>
    <r>
      <rPr>
        <sz val="11"/>
        <rFont val="Times New Roman"/>
        <family val="1"/>
        <charset val="204"/>
      </rPr>
      <t xml:space="preserve"> </t>
    </r>
  </si>
  <si>
    <r>
      <t>к Постановлению</t>
    </r>
    <r>
      <rPr>
        <sz val="11"/>
        <rFont val="Times New Roman"/>
        <family val="1"/>
        <charset val="204"/>
      </rPr>
      <t xml:space="preserve"> </t>
    </r>
  </si>
  <si>
    <r>
      <t>"Об исполнении бюджета Черемховского районного муниципального образования  за 1 квартал 2017 года"</t>
    </r>
    <r>
      <rPr>
        <sz val="11"/>
        <rFont val="Times New Roman"/>
        <family val="1"/>
        <charset val="204"/>
      </rPr>
      <t xml:space="preserve"> </t>
    </r>
  </si>
  <si>
    <t>Отчет об исполнении бюджета за 1 полугодие 2017 года по ведомственной структуре расходов бюджета Черемховского районного муниципального образования</t>
  </si>
  <si>
    <t>(тыс.руб.)</t>
  </si>
  <si>
    <t>Наименование показателя</t>
  </si>
  <si>
    <t>Код</t>
  </si>
  <si>
    <t>ГРБС</t>
  </si>
  <si>
    <t>раздела</t>
  </si>
  <si>
    <t>подраздела</t>
  </si>
  <si>
    <t>целевой статьи</t>
  </si>
  <si>
    <t>вида расходов</t>
  </si>
  <si>
    <t>ИТОГО</t>
  </si>
  <si>
    <t>Начальник финансового управления</t>
  </si>
  <si>
    <t>Ю.Н. Гайдук</t>
  </si>
  <si>
    <r>
      <t xml:space="preserve">Приложение № 2 </t>
    </r>
    <r>
      <rPr>
        <sz val="11"/>
        <rFont val="Calibri"/>
        <family val="2"/>
        <charset val="204"/>
      </rPr>
      <t xml:space="preserve"> </t>
    </r>
  </si>
  <si>
    <r>
      <t>к Постановлению</t>
    </r>
    <r>
      <rPr>
        <sz val="11"/>
        <rFont val="Calibri"/>
        <family val="2"/>
        <charset val="204"/>
      </rPr>
      <t xml:space="preserve"> </t>
    </r>
  </si>
  <si>
    <t>План на год</t>
  </si>
  <si>
    <r>
      <t>"Об исполнении бюджета Черемховского районного муниципального образования  за 1 полугодие 2017 года"</t>
    </r>
    <r>
      <rPr>
        <sz val="11"/>
        <rFont val="Calibri"/>
        <family val="2"/>
        <charset val="204"/>
      </rPr>
      <t xml:space="preserve"> </t>
    </r>
  </si>
  <si>
    <t>Подраздел</t>
  </si>
  <si>
    <t>Раздел</t>
  </si>
  <si>
    <t>Наименование</t>
  </si>
  <si>
    <r>
      <t xml:space="preserve">Приложение № 3   </t>
    </r>
    <r>
      <rPr>
        <sz val="11"/>
        <rFont val="Times New Roman"/>
        <family val="1"/>
        <charset val="204"/>
      </rPr>
      <t xml:space="preserve"> </t>
    </r>
  </si>
  <si>
    <t>(тыс. руб.)</t>
  </si>
  <si>
    <t>Наименование статьи</t>
  </si>
  <si>
    <t>План год</t>
  </si>
  <si>
    <t>Отчет об исполнении бюджетных ассигнований за 1 полугодие 2017 года по разделам и подразделам классификации расходов бюджетов</t>
  </si>
  <si>
    <r>
      <t>"Об исполнении бюджета Черемховского районного муниципального образования  за 1 полугодие 2017 года"</t>
    </r>
    <r>
      <rPr>
        <sz val="11"/>
        <rFont val="Times New Roman"/>
        <family val="1"/>
        <charset val="204"/>
      </rPr>
      <t xml:space="preserve"> </t>
    </r>
  </si>
  <si>
    <t>Всего, в том числе</t>
  </si>
  <si>
    <t>Муниципальная программа "Школьный учебник на 2017-2019 годы"</t>
  </si>
  <si>
    <t>Управление ЖКХ АЧРМО</t>
  </si>
  <si>
    <t>Муниципальная программа "Информатизация образовательных организаций на 2017-2019 годы"</t>
  </si>
  <si>
    <t>Муниципальная программа "Развитие современной инфраструктуры объектов образования на 2017-2019 годы"</t>
  </si>
  <si>
    <t>Муниципальная программа "Профилактика экстремизма и терроризма в Черемховском районном муниципальном образовании на 2017-2019 годы"</t>
  </si>
  <si>
    <t>Муниципальная программа "Молодежная политика в Черемховском районном муниципальном образовании на 2017-2019"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</si>
  <si>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2017-2019 годы"</t>
  </si>
  <si>
    <t>Муниципальная программа "Поддержка и развитие малого и среднего предпринимательства в Черемховском районе на 2017-2019 годы</t>
  </si>
  <si>
    <t>Муниципальная программа "Развитие культуры в Черемховском районном муниципальном образовании на  2017-2019 годы"</t>
  </si>
  <si>
    <t>Муниципальная программа "Совершенствование организации питания в образовательных организациях на 2017-2019 годы"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</si>
  <si>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2017-2019 годы</t>
  </si>
  <si>
    <t>Муниципальная программа "Безопасность образовательных организаций на 2017-2019 годы"</t>
  </si>
  <si>
    <t>Финансовое управление АЧРМО</t>
  </si>
  <si>
    <t>Исполнители</t>
  </si>
  <si>
    <t>Наименование программы</t>
  </si>
  <si>
    <t>№ п/п</t>
  </si>
  <si>
    <t>тыс.руб</t>
  </si>
  <si>
    <r>
      <t xml:space="preserve">Приложение № 5   </t>
    </r>
    <r>
      <rPr>
        <sz val="11"/>
        <rFont val="Times New Roman"/>
        <family val="1"/>
        <charset val="204"/>
      </rPr>
      <t xml:space="preserve"> </t>
    </r>
  </si>
  <si>
    <r>
      <t xml:space="preserve">Приложение № 6   </t>
    </r>
    <r>
      <rPr>
        <sz val="11"/>
        <rFont val="Times New Roman"/>
        <family val="1"/>
        <charset val="204"/>
      </rPr>
      <t xml:space="preserve"> </t>
    </r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</si>
  <si>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</si>
  <si>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</si>
  <si>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</si>
  <si>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</si>
  <si>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</si>
  <si>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</si>
  <si>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</si>
  <si>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</si>
  <si>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</si>
  <si>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</si>
  <si>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</si>
  <si>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</si>
  <si>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</si>
  <si>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</si>
  <si>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</si>
  <si>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</si>
  <si>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</si>
  <si>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</si>
  <si>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</si>
  <si>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</si>
  <si>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</si>
  <si>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</si>
  <si>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</si>
  <si>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</si>
  <si>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 xml:space="preserve">Приложение № 8 </t>
  </si>
  <si>
    <t>к Постановлению</t>
  </si>
  <si>
    <t>Сумма, тыс. руб.</t>
  </si>
  <si>
    <t>1. Размер бюджетных ассигнований резервного фонда</t>
  </si>
  <si>
    <t>Об исполнении бюджета Черемховского районного муниципального образования  за 1 полугодие 2017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</si>
  <si>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1 полугодие 2017 года</t>
  </si>
  <si>
    <t>2. Распределение бюджетных ассигнований резервного фонда на 01.07.2017 г.</t>
  </si>
  <si>
    <t>3. Фактическое использование средств резервного фонда на 01.07.2017 г.</t>
  </si>
  <si>
    <t>4. Нераспределенный остаток бюджетных ассигнований резервного фонда на 01.07.2017 г.</t>
  </si>
  <si>
    <t>Отчет об исполнении муниципальных программ Черемховского районного муниципального образования за 1 полугодие 2017 года</t>
  </si>
  <si>
    <t xml:space="preserve">"Об исполнении бюджета Черемховского районного муниципального образования  за 1 полугодие 2017 года" </t>
  </si>
  <si>
    <t>Отчет об исполнении фонда финансовой поддержки поселений Черемховского районного муниципального образования за 1 полугодие 2017 года</t>
  </si>
  <si>
    <t>Поддержка мер по обеспечению сбалансированности местных бюджетов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</si>
  <si>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за 1 полугодие 2017 года</t>
  </si>
  <si>
    <r>
      <t xml:space="preserve">Приложение № 7   </t>
    </r>
    <r>
      <rPr>
        <sz val="11"/>
        <rFont val="Times New Roman"/>
        <family val="1"/>
        <charset val="204"/>
      </rPr>
      <t xml:space="preserve"> </t>
    </r>
  </si>
  <si>
    <t xml:space="preserve">к постановлению </t>
  </si>
  <si>
    <t>"Об исполнении бюджета Черемховского</t>
  </si>
  <si>
    <t>районного муниципального образования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</si>
  <si>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</si>
  <si>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</si>
  <si>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</si>
  <si>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</si>
  <si>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</si>
  <si>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</si>
  <si>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</si>
  <si>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</si>
  <si>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</si>
  <si>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</si>
  <si>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</si>
  <si>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</si>
  <si>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</si>
  <si>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</si>
  <si>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</si>
  <si>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</si>
  <si>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</si>
  <si>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</si>
  <si>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</si>
  <si>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</si>
  <si>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</si>
  <si>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</si>
  <si>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</si>
  <si>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</si>
  <si>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</si>
  <si>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</si>
  <si>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</si>
  <si>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</si>
  <si>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</si>
  <si>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</si>
  <si>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</si>
  <si>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</si>
  <si>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</si>
  <si>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</si>
  <si>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</si>
  <si>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</si>
  <si>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</si>
  <si>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</si>
  <si>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</si>
  <si>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</si>
  <si>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</si>
  <si>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</si>
  <si>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</si>
  <si>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</si>
  <si>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</si>
  <si>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</si>
  <si>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</si>
  <si>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</si>
  <si>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Ю.Н.Гайдук</t>
  </si>
  <si>
    <t>9 № Приложение</t>
  </si>
  <si>
    <t>за первое полугодие 2017 года"</t>
  </si>
  <si>
    <t>Код бюджетной классификации Российской Федерации</t>
  </si>
  <si>
    <t xml:space="preserve">Прогноз на 2017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</si>
  <si>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</si>
  <si>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</si>
  <si>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</si>
  <si>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</si>
  <si>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</si>
  <si>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</si>
  <si>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</si>
  <si>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</si>
  <si>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</si>
  <si>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</si>
  <si>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</si>
  <si>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</si>
  <si>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</si>
  <si>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</si>
  <si>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</si>
  <si>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</si>
  <si>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</si>
  <si>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</si>
  <si>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</si>
  <si>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</si>
  <si>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</si>
  <si>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</si>
  <si>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</si>
  <si>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</si>
  <si>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</si>
  <si>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</si>
  <si>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</si>
  <si>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</si>
  <si>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</si>
  <si>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</si>
  <si>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</si>
  <si>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</si>
  <si>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</si>
  <si>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</si>
  <si>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</si>
  <si>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</si>
  <si>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</si>
  <si>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</si>
  <si>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</si>
  <si>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</si>
  <si>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</si>
  <si>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</si>
  <si>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</si>
  <si>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</si>
  <si>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</si>
  <si>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</si>
  <si>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</si>
  <si>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</si>
  <si>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</si>
  <si>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</si>
  <si>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</si>
  <si>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</si>
  <si>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</si>
  <si>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</si>
  <si>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</si>
  <si>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</si>
  <si>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</si>
  <si>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</si>
  <si>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</si>
  <si>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</si>
  <si>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</si>
  <si>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</si>
  <si>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</si>
  <si>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</si>
  <si>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</si>
  <si>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</si>
  <si>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</si>
  <si>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</si>
  <si>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</si>
  <si>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</si>
  <si>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</si>
  <si>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</si>
  <si>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</si>
  <si>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</si>
  <si>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</si>
  <si>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</si>
  <si>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</si>
  <si>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</si>
  <si>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</si>
  <si>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</si>
  <si>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</si>
  <si>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</si>
  <si>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</si>
  <si>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</si>
  <si>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</si>
  <si>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</si>
  <si>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</si>
  <si>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</si>
  <si>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</si>
  <si>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</si>
  <si>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</si>
  <si>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</si>
  <si>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</si>
  <si>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</si>
  <si>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</si>
  <si>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</si>
  <si>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</si>
  <si>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</si>
  <si>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</si>
  <si>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</si>
  <si>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</si>
  <si>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</si>
  <si>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</si>
  <si>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</si>
  <si>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</si>
  <si>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</si>
  <si>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</si>
  <si>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</si>
  <si>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</si>
  <si>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</si>
  <si>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</si>
  <si>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</si>
  <si>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</si>
  <si>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</si>
  <si>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</si>
  <si>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</si>
  <si>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</si>
  <si>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</si>
  <si>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</si>
  <si>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</si>
  <si>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</si>
  <si>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</si>
  <si>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СУБСИДИИ БЮДЖЕТАМ БЮДЖЕТНОЙ СИСТЕМЫ РФ (межбюджетные субсидии)</t>
  </si>
  <si>
    <t>000 2 02 20000 00 0000 151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</si>
  <si>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</si>
  <si>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</si>
  <si>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</si>
  <si>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</si>
  <si>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</si>
  <si>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</si>
  <si>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</si>
  <si>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</si>
  <si>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</si>
  <si>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</si>
  <si>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</si>
  <si>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</si>
  <si>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</si>
  <si>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</si>
  <si>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</si>
  <si>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</si>
  <si>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</si>
  <si>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</si>
  <si>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</si>
  <si>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</si>
  <si>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</si>
  <si>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</si>
  <si>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</si>
  <si>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</si>
  <si>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</si>
  <si>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 xml:space="preserve">Отчет об исполнении доходов бюджета Черемховского районного муниципального образования за 1 полугодие 2017 год  </t>
  </si>
  <si>
    <t>Факт за 1 полугодие 2017 года</t>
  </si>
  <si>
    <t>Налог на прибыль</t>
  </si>
  <si>
    <t>000 109 01030 05 2100 110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</si>
  <si>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</si>
  <si>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</si>
  <si>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000 1 11 07015 00 0000 120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</si>
  <si>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учреждений)</t>
  </si>
  <si>
    <t>000 1 14 02053 00 0000 410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</si>
  <si>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</si>
  <si>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000 1 16 08010 01 6000 140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</si>
  <si>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</si>
  <si>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000 1 16 35030 05 6000 140</t>
  </si>
  <si>
    <t>Дотации бюджетам на поддержку мер по огбеспечению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</si>
  <si>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</si>
  <si>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</si>
  <si>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</si>
  <si>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собственнгости</t>
  </si>
  <si>
    <t>000 2 02 20077 05 0000151</t>
  </si>
  <si>
    <t>Субсидии бюджетам, на создание в общеобразовательных организациях, расположенных в сельской местности, условий ддля занятия физической культурой и спортом</t>
  </si>
  <si>
    <t>000 2 02 25097 05 0000 151</t>
  </si>
  <si>
    <t>План на год, тыс. руб.</t>
  </si>
  <si>
    <t>Исполнено, тыс. руб.</t>
  </si>
  <si>
    <t>Отчет об исполнении бюджета Черемховского районного муниципального образования за 1 полугодие 2017 года по разделам, подразделам, целевым статьям и группам видов расходов классификации бюджетов</t>
  </si>
  <si>
    <t>Отчет об исполнении бюджета Черемховского районного муниципального образования за 1  полугодие 2017 года по источникам внутреннего финансирования дефицита бюджета</t>
  </si>
  <si>
    <r>
      <t xml:space="preserve">от  17.07.2017 г. № 383 </t>
    </r>
    <r>
      <rPr>
        <sz val="11"/>
        <rFont val="Calibri"/>
        <family val="2"/>
        <charset val="204"/>
      </rPr>
      <t xml:space="preserve"> </t>
    </r>
  </si>
  <si>
    <r>
      <t xml:space="preserve">от  17.07.2017 г. № 383 </t>
    </r>
    <r>
      <rPr>
        <sz val="11"/>
        <rFont val="Times New Roman"/>
        <family val="1"/>
        <charset val="204"/>
      </rPr>
      <t xml:space="preserve"> </t>
    </r>
  </si>
  <si>
    <r>
      <t xml:space="preserve">от  17.072017 г. № 383 </t>
    </r>
    <r>
      <rPr>
        <sz val="11"/>
        <rFont val="Times New Roman"/>
        <family val="1"/>
        <charset val="204"/>
      </rPr>
      <t xml:space="preserve"> </t>
    </r>
  </si>
  <si>
    <r>
      <t>от  17.07.2017 г. № 383</t>
    </r>
    <r>
      <rPr>
        <sz val="11"/>
        <rFont val="Times New Roman"/>
        <family val="1"/>
        <charset val="204"/>
      </rPr>
      <t xml:space="preserve"> </t>
    </r>
  </si>
  <si>
    <t xml:space="preserve">   383 №.от 17.07.2017 г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</si>
</sst>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  <numFmt numFmtId="170" formatCode="0.0%"/>
    <numFmt numFmtId="171" formatCode="#,##0.0"/>
    <numFmt numFmtId="172" formatCode="0.0"/>
    <numFmt numFmtId="173" formatCode="000000"/>
  </numFmts>
  <fonts count="42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3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5" fillId="0" borderId="0"/>
    <xf numFmtId="0" fontId="2" fillId="0" borderId="0"/>
    <xf numFmtId="0" fontId="14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5" fillId="0" borderId="0" xfId="2"/>
    <xf numFmtId="0" fontId="7" fillId="0" borderId="0" xfId="49" applyFont="1" applyAlignment="1">
      <alignment horizontal="left"/>
    </xf>
    <xf numFmtId="0" fontId="3" fillId="0" borderId="0" xfId="9" applyFont="1" applyAlignment="1" applyProtection="1">
      <alignment horizontal="lef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8" fontId="3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70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9" fontId="3" fillId="0" borderId="1" xfId="1" applyNumberFormat="1" applyFont="1" applyFill="1" applyBorder="1" applyAlignment="1" applyProtection="1">
      <alignment horizontal="center"/>
      <protection hidden="1"/>
    </xf>
    <xf numFmtId="169" fontId="3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Border="1" applyProtection="1"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1" xfId="1" applyNumberFormat="1" applyFont="1" applyFill="1" applyBorder="1" applyAlignment="1" applyProtection="1">
      <alignment horizontal="center"/>
      <protection hidden="1"/>
    </xf>
    <xf numFmtId="169" fontId="4" fillId="0" borderId="1" xfId="1" applyNumberFormat="1" applyFont="1" applyFill="1" applyBorder="1" applyAlignment="1" applyProtection="1">
      <alignment horizontal="center"/>
      <protection hidden="1"/>
    </xf>
    <xf numFmtId="169" fontId="4" fillId="0" borderId="1" xfId="1" applyNumberFormat="1" applyFont="1" applyFill="1" applyBorder="1" applyAlignment="1" applyProtection="1">
      <alignment wrapText="1"/>
      <protection hidden="1"/>
    </xf>
    <xf numFmtId="170" fontId="3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8" applyNumberFormat="1" applyFont="1" applyFill="1" applyAlignment="1" applyProtection="1">
      <alignment horizontal="centerContinuous"/>
      <protection hidden="1"/>
    </xf>
    <xf numFmtId="0" fontId="3" fillId="0" borderId="0" xfId="18" applyFont="1" applyAlignment="1" applyProtection="1">
      <alignment horizontal="center"/>
      <protection hidden="1"/>
    </xf>
    <xf numFmtId="0" fontId="3" fillId="0" borderId="0" xfId="18" applyFont="1" applyProtection="1">
      <protection hidden="1"/>
    </xf>
    <xf numFmtId="0" fontId="3" fillId="0" borderId="0" xfId="18" applyFont="1" applyAlignment="1" applyProtection="1">
      <alignment horizontal="right"/>
      <protection hidden="1"/>
    </xf>
    <xf numFmtId="0" fontId="4" fillId="0" borderId="1" xfId="9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9" applyNumberFormat="1" applyFont="1" applyFill="1" applyBorder="1" applyAlignment="1" applyProtection="1">
      <alignment horizontal="center"/>
      <protection hidden="1"/>
    </xf>
    <xf numFmtId="0" fontId="5" fillId="0" borderId="0" xfId="79"/>
    <xf numFmtId="0" fontId="15" fillId="0" borderId="0" xfId="55" applyFont="1" applyFill="1" applyAlignment="1">
      <alignment horizontal="left"/>
    </xf>
    <xf numFmtId="0" fontId="13" fillId="0" borderId="0" xfId="4" applyFont="1" applyAlignment="1">
      <alignment horizontal="center"/>
    </xf>
    <xf numFmtId="0" fontId="3" fillId="0" borderId="0" xfId="18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1" fontId="13" fillId="2" borderId="0" xfId="79" applyNumberFormat="1" applyFont="1" applyFill="1" applyAlignment="1"/>
    <xf numFmtId="0" fontId="3" fillId="0" borderId="0" xfId="9" applyFont="1" applyProtection="1">
      <protection hidden="1"/>
    </xf>
    <xf numFmtId="0" fontId="3" fillId="0" borderId="0" xfId="8" applyFont="1" applyProtection="1">
      <protection hidden="1"/>
    </xf>
    <xf numFmtId="0" fontId="3" fillId="0" borderId="0" xfId="8" applyFont="1" applyAlignment="1" applyProtection="1">
      <alignment horizontal="right"/>
      <protection hidden="1"/>
    </xf>
    <xf numFmtId="0" fontId="4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8" applyNumberFormat="1" applyFont="1" applyFill="1" applyBorder="1" applyAlignment="1" applyProtection="1">
      <alignment horizontal="center" vertical="center"/>
      <protection hidden="1"/>
    </xf>
    <xf numFmtId="0" fontId="4" fillId="0" borderId="1" xfId="8" applyNumberFormat="1" applyFont="1" applyFill="1" applyBorder="1" applyAlignment="1" applyProtection="1">
      <alignment horizontal="center"/>
      <protection hidden="1"/>
    </xf>
    <xf numFmtId="0" fontId="3" fillId="0" borderId="0" xfId="18" applyFont="1" applyBorder="1" applyProtection="1">
      <protection hidden="1"/>
    </xf>
    <xf numFmtId="169" fontId="3" fillId="0" borderId="1" xfId="18" applyNumberFormat="1" applyFont="1" applyFill="1" applyBorder="1" applyAlignment="1" applyProtection="1">
      <alignment wrapText="1"/>
      <protection hidden="1"/>
    </xf>
    <xf numFmtId="165" fontId="4" fillId="0" borderId="1" xfId="18" applyNumberFormat="1" applyFont="1" applyFill="1" applyBorder="1" applyAlignment="1" applyProtection="1">
      <protection hidden="1"/>
    </xf>
    <xf numFmtId="169" fontId="4" fillId="0" borderId="1" xfId="18" applyNumberFormat="1" applyFont="1" applyFill="1" applyBorder="1" applyAlignment="1" applyProtection="1">
      <alignment wrapText="1"/>
      <protection hidden="1"/>
    </xf>
    <xf numFmtId="0" fontId="4" fillId="0" borderId="0" xfId="18" applyFont="1"/>
    <xf numFmtId="168" fontId="3" fillId="0" borderId="1" xfId="18" applyNumberFormat="1" applyFont="1" applyFill="1" applyBorder="1" applyAlignment="1" applyProtection="1">
      <alignment horizontal="center"/>
      <protection hidden="1"/>
    </xf>
    <xf numFmtId="165" fontId="3" fillId="0" borderId="1" xfId="18" applyNumberFormat="1" applyFont="1" applyFill="1" applyBorder="1" applyAlignment="1" applyProtection="1">
      <alignment horizontal="right"/>
      <protection hidden="1"/>
    </xf>
    <xf numFmtId="170" fontId="4" fillId="0" borderId="1" xfId="18" applyNumberFormat="1" applyFont="1" applyFill="1" applyBorder="1" applyAlignment="1" applyProtection="1">
      <protection hidden="1"/>
    </xf>
    <xf numFmtId="170" fontId="3" fillId="0" borderId="1" xfId="18" applyNumberFormat="1" applyFont="1" applyFill="1" applyBorder="1" applyAlignment="1" applyProtection="1">
      <alignment horizontal="right"/>
      <protection hidden="1"/>
    </xf>
    <xf numFmtId="170" fontId="4" fillId="0" borderId="1" xfId="18" applyNumberFormat="1" applyFont="1" applyFill="1" applyBorder="1" applyAlignment="1" applyProtection="1">
      <alignment horizontal="right"/>
      <protection hidden="1"/>
    </xf>
    <xf numFmtId="165" fontId="4" fillId="0" borderId="1" xfId="18" applyNumberFormat="1" applyFont="1" applyFill="1" applyBorder="1" applyAlignment="1" applyProtection="1">
      <alignment horizontal="right"/>
      <protection hidden="1"/>
    </xf>
    <xf numFmtId="168" fontId="4" fillId="0" borderId="1" xfId="18" applyNumberFormat="1" applyFont="1" applyFill="1" applyBorder="1" applyAlignment="1" applyProtection="1">
      <alignment horizontal="center"/>
      <protection hidden="1"/>
    </xf>
    <xf numFmtId="0" fontId="5" fillId="0" borderId="0" xfId="64"/>
    <xf numFmtId="0" fontId="5" fillId="0" borderId="0" xfId="64" applyFill="1"/>
    <xf numFmtId="0" fontId="5" fillId="0" borderId="0" xfId="53" applyFill="1"/>
    <xf numFmtId="0" fontId="5" fillId="0" borderId="0" xfId="53"/>
    <xf numFmtId="0" fontId="3" fillId="0" borderId="0" xfId="50" applyFont="1" applyBorder="1" applyAlignment="1">
      <alignment horizontal="center" vertical="center" wrapText="1"/>
    </xf>
    <xf numFmtId="0" fontId="6" fillId="0" borderId="0" xfId="4" applyFill="1"/>
    <xf numFmtId="0" fontId="6" fillId="0" borderId="0" xfId="4"/>
    <xf numFmtId="171" fontId="23" fillId="0" borderId="0" xfId="53" applyNumberFormat="1" applyFont="1" applyFill="1" applyAlignment="1">
      <alignment horizontal="right" vertical="center"/>
    </xf>
    <xf numFmtId="0" fontId="23" fillId="0" borderId="0" xfId="53" applyFont="1" applyAlignment="1">
      <alignment horizontal="left"/>
    </xf>
    <xf numFmtId="0" fontId="9" fillId="0" borderId="0" xfId="50" applyFont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</xf>
    <xf numFmtId="0" fontId="13" fillId="0" borderId="0" xfId="65" applyFont="1" applyAlignment="1">
      <alignment horizontal="right"/>
    </xf>
    <xf numFmtId="0" fontId="13" fillId="0" borderId="0" xfId="65" applyFont="1" applyAlignment="1">
      <alignment horizontal="center"/>
    </xf>
    <xf numFmtId="0" fontId="13" fillId="0" borderId="0" xfId="65" applyFont="1"/>
    <xf numFmtId="172" fontId="5" fillId="0" borderId="0" xfId="64" applyNumberFormat="1"/>
    <xf numFmtId="171" fontId="25" fillId="0" borderId="1" xfId="53" applyNumberFormat="1" applyFont="1" applyFill="1" applyBorder="1" applyAlignment="1">
      <alignment horizontal="right" vertical="center"/>
    </xf>
    <xf numFmtId="171" fontId="7" fillId="0" borderId="1" xfId="53" applyNumberFormat="1" applyFont="1" applyFill="1" applyBorder="1" applyAlignment="1">
      <alignment horizontal="right" vertical="center"/>
    </xf>
    <xf numFmtId="0" fontId="9" fillId="0" borderId="1" xfId="50" applyFont="1" applyFill="1" applyBorder="1" applyAlignment="1">
      <alignment horizontal="left" vertical="center" wrapText="1"/>
    </xf>
    <xf numFmtId="0" fontId="9" fillId="0" borderId="1" xfId="50" applyFont="1" applyFill="1" applyBorder="1" applyAlignment="1">
      <alignment vertical="center" wrapText="1"/>
    </xf>
    <xf numFmtId="171" fontId="23" fillId="0" borderId="1" xfId="53" applyNumberFormat="1" applyFont="1" applyFill="1" applyBorder="1" applyAlignment="1">
      <alignment horizontal="right" vertical="center"/>
    </xf>
    <xf numFmtId="171" fontId="9" fillId="0" borderId="1" xfId="50" applyNumberFormat="1" applyFont="1" applyFill="1" applyBorder="1" applyAlignment="1">
      <alignment horizontal="right" vertical="center"/>
    </xf>
    <xf numFmtId="0" fontId="9" fillId="0" borderId="8" xfId="50" applyFont="1" applyBorder="1" applyAlignment="1">
      <alignment horizontal="left" vertical="center" wrapText="1"/>
    </xf>
    <xf numFmtId="0" fontId="9" fillId="0" borderId="7" xfId="50" applyFont="1" applyBorder="1" applyAlignment="1">
      <alignment horizontal="left" wrapText="1"/>
    </xf>
    <xf numFmtId="171" fontId="9" fillId="0" borderId="1" xfId="50" applyNumberFormat="1" applyFont="1" applyFill="1" applyBorder="1" applyAlignment="1">
      <alignment horizontal="right" vertical="center" wrapText="1"/>
    </xf>
    <xf numFmtId="0" fontId="9" fillId="0" borderId="6" xfId="50" applyFont="1" applyFill="1" applyBorder="1" applyAlignment="1">
      <alignment horizontal="left" vertical="center" wrapText="1"/>
    </xf>
    <xf numFmtId="0" fontId="9" fillId="0" borderId="7" xfId="50" applyFont="1" applyFill="1" applyBorder="1" applyAlignment="1">
      <alignment horizontal="left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21" fillId="0" borderId="2" xfId="50" applyFont="1" applyFill="1" applyBorder="1" applyAlignment="1">
      <alignment horizontal="right" vertical="center" wrapText="1"/>
    </xf>
    <xf numFmtId="0" fontId="26" fillId="0" borderId="0" xfId="50" applyFont="1" applyFill="1" applyBorder="1" applyAlignment="1">
      <alignment horizontal="left" wrapText="1"/>
    </xf>
    <xf numFmtId="0" fontId="26" fillId="0" borderId="0" xfId="50" applyFont="1" applyFill="1" applyBorder="1" applyAlignment="1">
      <alignment horizontal="center" wrapText="1"/>
    </xf>
    <xf numFmtId="0" fontId="26" fillId="0" borderId="0" xfId="50" applyFont="1" applyFill="1" applyBorder="1" applyAlignment="1">
      <alignment horizontal="center" vertical="center" wrapText="1"/>
    </xf>
    <xf numFmtId="0" fontId="7" fillId="0" borderId="0" xfId="79" applyFont="1" applyAlignment="1">
      <alignment horizontal="left"/>
    </xf>
    <xf numFmtId="0" fontId="7" fillId="0" borderId="0" xfId="73" applyFont="1"/>
    <xf numFmtId="0" fontId="14" fillId="0" borderId="0" xfId="47" applyFont="1" applyFill="1"/>
    <xf numFmtId="0" fontId="14" fillId="0" borderId="0" xfId="47" applyFont="1" applyFill="1" applyAlignment="1">
      <alignment vertical="center"/>
    </xf>
    <xf numFmtId="0" fontId="3" fillId="0" borderId="0" xfId="4" applyFont="1"/>
    <xf numFmtId="0" fontId="3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22" fillId="0" borderId="1" xfId="82" applyFont="1" applyBorder="1" applyAlignment="1">
      <alignment horizontal="center" vertical="center" wrapText="1"/>
    </xf>
    <xf numFmtId="0" fontId="28" fillId="0" borderId="1" xfId="17" applyFont="1" applyBorder="1" applyAlignment="1">
      <alignment horizontal="center" vertical="center"/>
    </xf>
    <xf numFmtId="0" fontId="28" fillId="0" borderId="1" xfId="17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/>
    </xf>
    <xf numFmtId="0" fontId="26" fillId="0" borderId="1" xfId="73" applyFont="1" applyBorder="1"/>
    <xf numFmtId="171" fontId="26" fillId="0" borderId="1" xfId="82" applyNumberFormat="1" applyFont="1" applyBorder="1" applyAlignment="1">
      <alignment horizontal="center" vertical="center" wrapText="1"/>
    </xf>
    <xf numFmtId="170" fontId="26" fillId="0" borderId="1" xfId="83" applyNumberFormat="1" applyFont="1" applyBorder="1" applyAlignment="1">
      <alignment horizontal="center"/>
    </xf>
    <xf numFmtId="171" fontId="26" fillId="0" borderId="1" xfId="4" applyNumberFormat="1" applyFont="1" applyBorder="1" applyAlignment="1">
      <alignment horizontal="center"/>
    </xf>
    <xf numFmtId="171" fontId="30" fillId="0" borderId="1" xfId="73" applyNumberFormat="1" applyFont="1" applyBorder="1" applyAlignment="1">
      <alignment horizontal="center"/>
    </xf>
    <xf numFmtId="0" fontId="30" fillId="0" borderId="1" xfId="4" applyFont="1" applyBorder="1"/>
    <xf numFmtId="0" fontId="19" fillId="0" borderId="1" xfId="4" applyFont="1" applyBorder="1" applyAlignment="1">
      <alignment horizontal="center" vertical="center" wrapText="1"/>
    </xf>
    <xf numFmtId="171" fontId="19" fillId="0" borderId="1" xfId="4" applyNumberFormat="1" applyFont="1" applyBorder="1" applyAlignment="1">
      <alignment horizontal="center" vertical="center" wrapText="1"/>
    </xf>
    <xf numFmtId="170" fontId="19" fillId="0" borderId="1" xfId="83" applyNumberFormat="1" applyFont="1" applyBorder="1" applyAlignment="1">
      <alignment horizontal="center"/>
    </xf>
    <xf numFmtId="0" fontId="27" fillId="0" borderId="0" xfId="4" applyFont="1"/>
    <xf numFmtId="0" fontId="7" fillId="0" borderId="0" xfId="73" applyFont="1" applyAlignment="1">
      <alignment horizontal="center"/>
    </xf>
    <xf numFmtId="0" fontId="13" fillId="0" borderId="0" xfId="75" applyFont="1"/>
    <xf numFmtId="0" fontId="13" fillId="0" borderId="0" xfId="75" applyFont="1" applyAlignment="1">
      <alignment horizontal="center"/>
    </xf>
    <xf numFmtId="0" fontId="13" fillId="0" borderId="0" xfId="75" applyFont="1" applyAlignment="1"/>
    <xf numFmtId="0" fontId="2" fillId="0" borderId="0" xfId="63"/>
    <xf numFmtId="0" fontId="7" fillId="0" borderId="0" xfId="79" applyFont="1" applyAlignment="1">
      <alignment horizontal="left" readingOrder="2"/>
    </xf>
    <xf numFmtId="0" fontId="7" fillId="0" borderId="0" xfId="63" applyFont="1"/>
    <xf numFmtId="0" fontId="3" fillId="0" borderId="0" xfId="47" applyFont="1" applyBorder="1"/>
    <xf numFmtId="0" fontId="8" fillId="0" borderId="0" xfId="63" applyFont="1" applyAlignment="1">
      <alignment horizontal="center" vertical="center" wrapText="1"/>
    </xf>
    <xf numFmtId="0" fontId="31" fillId="0" borderId="0" xfId="63" applyFont="1" applyAlignment="1">
      <alignment horizontal="center" vertical="center" wrapText="1"/>
    </xf>
    <xf numFmtId="0" fontId="15" fillId="0" borderId="0" xfId="63" applyFont="1" applyAlignment="1">
      <alignment horizontal="left"/>
    </xf>
    <xf numFmtId="0" fontId="13" fillId="0" borderId="0" xfId="63" applyFont="1"/>
    <xf numFmtId="0" fontId="13" fillId="0" borderId="0" xfId="63" applyFont="1" applyAlignment="1">
      <alignment horizontal="center"/>
    </xf>
    <xf numFmtId="0" fontId="22" fillId="0" borderId="1" xfId="63" applyFont="1" applyBorder="1" applyAlignment="1">
      <alignment horizontal="center"/>
    </xf>
    <xf numFmtId="0" fontId="13" fillId="0" borderId="1" xfId="63" applyFont="1" applyBorder="1" applyAlignment="1">
      <alignment wrapText="1"/>
    </xf>
    <xf numFmtId="0" fontId="3" fillId="0" borderId="0" xfId="63" applyFont="1"/>
    <xf numFmtId="0" fontId="9" fillId="0" borderId="0" xfId="4" applyFont="1" applyAlignment="1">
      <alignment horizontal="center"/>
    </xf>
    <xf numFmtId="0" fontId="7" fillId="0" borderId="0" xfId="63" applyFont="1" applyAlignment="1">
      <alignment horizontal="center"/>
    </xf>
    <xf numFmtId="170" fontId="9" fillId="0" borderId="1" xfId="85" applyNumberFormat="1" applyFont="1" applyFill="1" applyBorder="1" applyAlignment="1">
      <alignment horizontal="right" vertical="center" wrapText="1"/>
    </xf>
    <xf numFmtId="170" fontId="24" fillId="0" borderId="1" xfId="85" applyNumberFormat="1" applyFont="1" applyFill="1" applyBorder="1" applyAlignment="1">
      <alignment horizontal="right" vertical="center" wrapText="1"/>
    </xf>
    <xf numFmtId="172" fontId="26" fillId="0" borderId="1" xfId="82" applyNumberFormat="1" applyFont="1" applyBorder="1" applyAlignment="1">
      <alignment horizontal="center" vertical="center" wrapText="1"/>
    </xf>
    <xf numFmtId="172" fontId="19" fillId="0" borderId="1" xfId="4" applyNumberFormat="1" applyFont="1" applyBorder="1" applyAlignment="1">
      <alignment horizontal="center" vertical="center" wrapText="1"/>
    </xf>
    <xf numFmtId="0" fontId="13" fillId="0" borderId="0" xfId="86" applyFont="1"/>
    <xf numFmtId="0" fontId="13" fillId="0" borderId="0" xfId="86" applyFont="1" applyAlignment="1">
      <alignment horizontal="center"/>
    </xf>
    <xf numFmtId="0" fontId="13" fillId="0" borderId="0" xfId="86" applyFont="1" applyAlignment="1">
      <alignment horizontal="right"/>
    </xf>
    <xf numFmtId="0" fontId="13" fillId="0" borderId="0" xfId="86" applyFont="1" applyAlignment="1"/>
    <xf numFmtId="0" fontId="7" fillId="0" borderId="0" xfId="47" applyFont="1" applyFill="1" applyAlignment="1">
      <alignment wrapText="1"/>
    </xf>
    <xf numFmtId="170" fontId="26" fillId="0" borderId="1" xfId="85" applyNumberFormat="1" applyFont="1" applyBorder="1" applyAlignment="1">
      <alignment horizontal="center" vertical="center" wrapText="1"/>
    </xf>
    <xf numFmtId="170" fontId="19" fillId="0" borderId="1" xfId="85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readingOrder="2"/>
    </xf>
    <xf numFmtId="0" fontId="20" fillId="0" borderId="0" xfId="0" applyFont="1" applyAlignment="1"/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27" fillId="0" borderId="0" xfId="12" applyNumberFormat="1" applyFont="1" applyBorder="1"/>
    <xf numFmtId="0" fontId="27" fillId="0" borderId="0" xfId="12" applyNumberFormat="1" applyFont="1" applyBorder="1" applyAlignment="1"/>
    <xf numFmtId="0" fontId="3" fillId="0" borderId="0" xfId="12" applyNumberFormat="1" applyFont="1" applyBorder="1" applyAlignment="1"/>
    <xf numFmtId="0" fontId="4" fillId="0" borderId="0" xfId="12" applyNumberFormat="1" applyFont="1" applyBorder="1" applyAlignment="1">
      <alignment horizontal="center" vertical="center" wrapText="1"/>
    </xf>
    <xf numFmtId="0" fontId="4" fillId="0" borderId="0" xfId="12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12" applyNumberFormat="1" applyFont="1" applyBorder="1" applyAlignment="1">
      <alignment horizontal="center"/>
    </xf>
    <xf numFmtId="0" fontId="4" fillId="0" borderId="1" xfId="12" applyNumberFormat="1" applyFont="1" applyBorder="1" applyAlignment="1">
      <alignment horizontal="center" vertical="center" wrapText="1"/>
    </xf>
    <xf numFmtId="0" fontId="4" fillId="0" borderId="1" xfId="12" applyNumberFormat="1" applyFont="1" applyBorder="1" applyAlignment="1">
      <alignment horizontal="center" wrapText="1"/>
    </xf>
    <xf numFmtId="0" fontId="4" fillId="0" borderId="1" xfId="12" applyFont="1" applyBorder="1" applyAlignment="1">
      <alignment horizontal="center" wrapText="1"/>
    </xf>
    <xf numFmtId="0" fontId="4" fillId="0" borderId="1" xfId="12" applyNumberFormat="1" applyFont="1" applyBorder="1" applyAlignment="1" applyProtection="1">
      <alignment horizontal="center" wrapText="1"/>
      <protection hidden="1"/>
    </xf>
    <xf numFmtId="0" fontId="4" fillId="0" borderId="1" xfId="12" applyNumberFormat="1" applyFont="1" applyBorder="1" applyAlignment="1">
      <alignment horizontal="left" vertical="center" wrapText="1"/>
    </xf>
    <xf numFmtId="0" fontId="4" fillId="0" borderId="1" xfId="12" applyNumberFormat="1" applyFont="1" applyBorder="1" applyAlignment="1">
      <alignment horizontal="center" vertical="center"/>
    </xf>
    <xf numFmtId="171" fontId="4" fillId="0" borderId="1" xfId="12" applyNumberFormat="1" applyFont="1" applyBorder="1" applyAlignment="1">
      <alignment horizontal="center"/>
    </xf>
    <xf numFmtId="172" fontId="33" fillId="0" borderId="1" xfId="85" applyNumberFormat="1" applyFont="1" applyBorder="1" applyAlignment="1">
      <alignment horizontal="center"/>
    </xf>
    <xf numFmtId="0" fontId="3" fillId="0" borderId="1" xfId="12" applyNumberFormat="1" applyFont="1" applyBorder="1" applyAlignment="1">
      <alignment horizontal="left" vertical="center" wrapText="1"/>
    </xf>
    <xf numFmtId="0" fontId="3" fillId="0" borderId="1" xfId="12" applyNumberFormat="1" applyFont="1" applyBorder="1" applyAlignment="1">
      <alignment horizontal="center" vertical="center"/>
    </xf>
    <xf numFmtId="171" fontId="3" fillId="0" borderId="1" xfId="12" applyNumberFormat="1" applyFont="1" applyBorder="1" applyAlignment="1">
      <alignment horizontal="center"/>
    </xf>
    <xf numFmtId="172" fontId="27" fillId="0" borderId="1" xfId="85" applyNumberFormat="1" applyFont="1" applyBorder="1" applyAlignment="1">
      <alignment horizontal="center"/>
    </xf>
    <xf numFmtId="3" fontId="3" fillId="0" borderId="1" xfId="12" applyNumberFormat="1" applyFont="1" applyBorder="1" applyAlignment="1">
      <alignment horizontal="center"/>
    </xf>
    <xf numFmtId="0" fontId="3" fillId="0" borderId="1" xfId="12" applyNumberFormat="1" applyFont="1" applyBorder="1" applyAlignment="1">
      <alignment horizontal="center"/>
    </xf>
    <xf numFmtId="171" fontId="3" fillId="0" borderId="1" xfId="12" applyNumberFormat="1" applyFont="1" applyBorder="1" applyAlignment="1">
      <alignment horizontal="center" wrapText="1"/>
    </xf>
    <xf numFmtId="171" fontId="4" fillId="0" borderId="1" xfId="12" applyNumberFormat="1" applyFont="1" applyBorder="1" applyAlignment="1">
      <alignment horizontal="center" wrapText="1"/>
    </xf>
    <xf numFmtId="0" fontId="4" fillId="0" borderId="1" xfId="56" applyFont="1" applyBorder="1" applyAlignment="1">
      <alignment wrapText="1"/>
    </xf>
    <xf numFmtId="2" fontId="3" fillId="0" borderId="1" xfId="56" applyNumberFormat="1" applyFont="1" applyBorder="1" applyAlignment="1">
      <alignment horizontal="center"/>
    </xf>
    <xf numFmtId="172" fontId="4" fillId="0" borderId="1" xfId="56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172" fontId="3" fillId="0" borderId="1" xfId="56" applyNumberFormat="1" applyFont="1" applyBorder="1" applyAlignment="1">
      <alignment horizontal="center"/>
    </xf>
    <xf numFmtId="0" fontId="17" fillId="0" borderId="0" xfId="0" applyFont="1"/>
    <xf numFmtId="171" fontId="13" fillId="2" borderId="0" xfId="0" applyNumberFormat="1" applyFont="1" applyFill="1" applyAlignment="1">
      <alignment horizontal="right"/>
    </xf>
    <xf numFmtId="4" fontId="4" fillId="0" borderId="1" xfId="12" applyNumberFormat="1" applyFont="1" applyBorder="1" applyAlignment="1">
      <alignment horizontal="center" wrapText="1"/>
    </xf>
    <xf numFmtId="4" fontId="3" fillId="0" borderId="1" xfId="12" applyNumberFormat="1" applyFont="1" applyBorder="1" applyAlignment="1">
      <alignment horizontal="center" wrapText="1"/>
    </xf>
    <xf numFmtId="4" fontId="3" fillId="0" borderId="1" xfId="12" applyNumberFormat="1" applyFont="1" applyBorder="1" applyAlignment="1">
      <alignment horizontal="center"/>
    </xf>
    <xf numFmtId="171" fontId="9" fillId="2" borderId="0" xfId="0" applyNumberFormat="1" applyFont="1" applyFill="1" applyAlignment="1">
      <alignment horizontal="center"/>
    </xf>
    <xf numFmtId="172" fontId="9" fillId="0" borderId="0" xfId="4" applyNumberFormat="1" applyFont="1" applyAlignment="1"/>
    <xf numFmtId="0" fontId="7" fillId="0" borderId="0" xfId="55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35" fillId="2" borderId="0" xfId="55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6" fillId="0" borderId="6" xfId="55" applyFont="1" applyFill="1" applyBorder="1" applyAlignment="1">
      <alignment horizontal="center" vertical="center"/>
    </xf>
    <xf numFmtId="0" fontId="36" fillId="0" borderId="1" xfId="55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37" fillId="0" borderId="6" xfId="4" applyFont="1" applyBorder="1" applyAlignment="1">
      <alignment horizontal="center" vertical="center" wrapText="1"/>
    </xf>
    <xf numFmtId="0" fontId="35" fillId="0" borderId="1" xfId="55" applyFont="1" applyFill="1" applyBorder="1"/>
    <xf numFmtId="0" fontId="35" fillId="0" borderId="1" xfId="55" applyFont="1" applyFill="1" applyBorder="1" applyAlignment="1">
      <alignment horizontal="center" vertical="center"/>
    </xf>
    <xf numFmtId="171" fontId="24" fillId="2" borderId="1" xfId="55" applyNumberFormat="1" applyFont="1" applyFill="1" applyBorder="1" applyAlignment="1">
      <alignment vertical="center"/>
    </xf>
    <xf numFmtId="172" fontId="24" fillId="2" borderId="1" xfId="55" applyNumberFormat="1" applyFont="1" applyFill="1" applyBorder="1" applyAlignment="1">
      <alignment vertical="center"/>
    </xf>
    <xf numFmtId="171" fontId="24" fillId="0" borderId="1" xfId="4" applyNumberFormat="1" applyFont="1" applyBorder="1" applyAlignment="1">
      <alignment horizontal="center" vertical="center"/>
    </xf>
    <xf numFmtId="0" fontId="24" fillId="0" borderId="0" xfId="4" applyFont="1" applyAlignment="1">
      <alignment horizontal="center"/>
    </xf>
    <xf numFmtId="0" fontId="4" fillId="0" borderId="1" xfId="4" applyFont="1" applyBorder="1"/>
    <xf numFmtId="0" fontId="24" fillId="0" borderId="1" xfId="4" applyFont="1" applyBorder="1" applyAlignment="1">
      <alignment horizontal="center"/>
    </xf>
    <xf numFmtId="0" fontId="9" fillId="0" borderId="1" xfId="4" applyFont="1" applyBorder="1" applyAlignment="1">
      <alignment wrapText="1"/>
    </xf>
    <xf numFmtId="0" fontId="7" fillId="0" borderId="1" xfId="55" applyFont="1" applyFill="1" applyBorder="1" applyAlignment="1">
      <alignment horizontal="center" vertical="center"/>
    </xf>
    <xf numFmtId="171" fontId="9" fillId="2" borderId="1" xfId="4" applyNumberFormat="1" applyFont="1" applyFill="1" applyBorder="1" applyAlignment="1">
      <alignment vertical="center"/>
    </xf>
    <xf numFmtId="172" fontId="9" fillId="0" borderId="1" xfId="4" applyNumberFormat="1" applyFont="1" applyBorder="1" applyAlignment="1">
      <alignment vertical="center"/>
    </xf>
    <xf numFmtId="171" fontId="9" fillId="0" borderId="1" xfId="4" applyNumberFormat="1" applyFont="1" applyBorder="1" applyAlignment="1">
      <alignment horizontal="center" vertical="center"/>
    </xf>
    <xf numFmtId="0" fontId="9" fillId="0" borderId="0" xfId="76" applyFont="1" applyAlignment="1">
      <alignment horizontal="center"/>
    </xf>
    <xf numFmtId="0" fontId="9" fillId="0" borderId="1" xfId="87" applyFont="1" applyBorder="1" applyAlignment="1" applyProtection="1">
      <alignment wrapText="1"/>
    </xf>
    <xf numFmtId="172" fontId="9" fillId="0" borderId="1" xfId="76" applyNumberFormat="1" applyFont="1" applyBorder="1" applyAlignment="1">
      <alignment vertical="center"/>
    </xf>
    <xf numFmtId="0" fontId="7" fillId="2" borderId="1" xfId="88" applyFont="1" applyFill="1" applyBorder="1" applyAlignment="1">
      <alignment horizontal="center" vertical="center"/>
    </xf>
    <xf numFmtId="172" fontId="9" fillId="2" borderId="1" xfId="55" applyNumberFormat="1" applyFont="1" applyFill="1" applyBorder="1" applyAlignment="1">
      <alignment vertical="center"/>
    </xf>
    <xf numFmtId="0" fontId="24" fillId="0" borderId="1" xfId="4" applyFont="1" applyBorder="1" applyAlignment="1">
      <alignment horizontal="left" wrapText="1"/>
    </xf>
    <xf numFmtId="0" fontId="9" fillId="0" borderId="1" xfId="4" applyFont="1" applyBorder="1" applyAlignment="1">
      <alignment horizontal="center" vertical="center" wrapText="1"/>
    </xf>
    <xf numFmtId="171" fontId="9" fillId="0" borderId="1" xfId="4" applyNumberFormat="1" applyFont="1" applyBorder="1" applyAlignment="1">
      <alignment vertical="center" wrapText="1"/>
    </xf>
    <xf numFmtId="172" fontId="9" fillId="0" borderId="1" xfId="4" applyNumberFormat="1" applyFont="1" applyBorder="1" applyAlignment="1">
      <alignment vertical="center" wrapText="1"/>
    </xf>
    <xf numFmtId="0" fontId="24" fillId="2" borderId="0" xfId="4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35" fillId="0" borderId="1" xfId="55" applyFont="1" applyFill="1" applyBorder="1" applyAlignment="1"/>
    <xf numFmtId="0" fontId="7" fillId="0" borderId="1" xfId="87" applyFont="1" applyBorder="1" applyAlignment="1" applyProtection="1">
      <alignment wrapText="1"/>
    </xf>
    <xf numFmtId="0" fontId="9" fillId="0" borderId="1" xfId="4" applyFont="1" applyBorder="1" applyAlignment="1">
      <alignment horizontal="center" vertical="center"/>
    </xf>
    <xf numFmtId="171" fontId="9" fillId="2" borderId="1" xfId="55" applyNumberFormat="1" applyFont="1" applyFill="1" applyBorder="1" applyAlignment="1">
      <alignment vertical="center"/>
    </xf>
    <xf numFmtId="172" fontId="9" fillId="2" borderId="1" xfId="0" applyNumberFormat="1" applyFont="1" applyFill="1" applyBorder="1" applyAlignment="1">
      <alignment vertical="center"/>
    </xf>
    <xf numFmtId="0" fontId="9" fillId="0" borderId="1" xfId="55" applyFont="1" applyFill="1" applyBorder="1" applyAlignment="1">
      <alignment horizontal="left" vertical="center" wrapText="1"/>
    </xf>
    <xf numFmtId="172" fontId="9" fillId="2" borderId="1" xfId="4" applyNumberFormat="1" applyFont="1" applyFill="1" applyBorder="1" applyAlignment="1">
      <alignment vertical="center"/>
    </xf>
    <xf numFmtId="0" fontId="35" fillId="0" borderId="1" xfId="55" applyFont="1" applyFill="1" applyBorder="1" applyAlignment="1">
      <alignment vertical="center" wrapText="1"/>
    </xf>
    <xf numFmtId="0" fontId="9" fillId="2" borderId="1" xfId="55" applyFont="1" applyFill="1" applyBorder="1" applyAlignment="1">
      <alignment wrapText="1"/>
    </xf>
    <xf numFmtId="0" fontId="7" fillId="2" borderId="1" xfId="55" applyFont="1" applyFill="1" applyBorder="1" applyAlignment="1">
      <alignment horizontal="center" vertical="center"/>
    </xf>
    <xf numFmtId="0" fontId="35" fillId="2" borderId="1" xfId="55" applyFont="1" applyFill="1" applyBorder="1" applyAlignment="1">
      <alignment wrapText="1"/>
    </xf>
    <xf numFmtId="0" fontId="35" fillId="2" borderId="1" xfId="55" applyFont="1" applyFill="1" applyBorder="1" applyAlignment="1">
      <alignment horizontal="center" vertical="center"/>
    </xf>
    <xf numFmtId="0" fontId="7" fillId="2" borderId="1" xfId="55" applyFont="1" applyFill="1" applyBorder="1" applyAlignment="1">
      <alignment wrapText="1"/>
    </xf>
    <xf numFmtId="171" fontId="9" fillId="2" borderId="1" xfId="4" applyNumberFormat="1" applyFont="1" applyFill="1" applyBorder="1"/>
    <xf numFmtId="0" fontId="35" fillId="0" borderId="1" xfId="55" applyFont="1" applyFill="1" applyBorder="1" applyAlignment="1">
      <alignment wrapText="1"/>
    </xf>
    <xf numFmtId="0" fontId="7" fillId="0" borderId="1" xfId="55" applyFont="1" applyFill="1" applyBorder="1" applyAlignment="1">
      <alignment wrapText="1"/>
    </xf>
    <xf numFmtId="0" fontId="24" fillId="3" borderId="0" xfId="4" applyFont="1" applyFill="1" applyAlignment="1">
      <alignment horizontal="center"/>
    </xf>
    <xf numFmtId="0" fontId="9" fillId="2" borderId="1" xfId="55" applyFont="1" applyFill="1" applyBorder="1" applyAlignment="1">
      <alignment vertical="top" wrapText="1"/>
    </xf>
    <xf numFmtId="0" fontId="9" fillId="0" borderId="1" xfId="4" applyFont="1" applyBorder="1" applyAlignment="1">
      <alignment vertical="center"/>
    </xf>
    <xf numFmtId="0" fontId="9" fillId="0" borderId="1" xfId="55" applyFont="1" applyFill="1" applyBorder="1" applyAlignment="1">
      <alignment wrapText="1"/>
    </xf>
    <xf numFmtId="0" fontId="9" fillId="0" borderId="1" xfId="4" applyFont="1" applyBorder="1" applyAlignment="1">
      <alignment horizontal="left" wrapText="1"/>
    </xf>
    <xf numFmtId="0" fontId="7" fillId="0" borderId="1" xfId="4" applyFont="1" applyFill="1" applyBorder="1" applyAlignment="1">
      <alignment horizontal="left" vertical="top" wrapText="1"/>
    </xf>
    <xf numFmtId="0" fontId="7" fillId="2" borderId="1" xfId="55" applyFont="1" applyFill="1" applyBorder="1" applyAlignment="1">
      <alignment horizontal="left" vertical="top" wrapText="1"/>
    </xf>
    <xf numFmtId="0" fontId="7" fillId="0" borderId="1" xfId="55" applyFont="1" applyFill="1" applyBorder="1" applyAlignment="1">
      <alignment horizontal="left" vertical="top" wrapText="1"/>
    </xf>
    <xf numFmtId="171" fontId="24" fillId="0" borderId="1" xfId="4" applyNumberFormat="1" applyFont="1" applyFill="1" applyBorder="1" applyAlignment="1">
      <alignment vertical="center" wrapText="1"/>
    </xf>
    <xf numFmtId="171" fontId="24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>
      <alignment horizontal="justify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justify" vertical="center" wrapText="1"/>
    </xf>
    <xf numFmtId="0" fontId="24" fillId="0" borderId="1" xfId="4" applyFont="1" applyFill="1" applyBorder="1" applyAlignment="1">
      <alignment horizontal="center" vertical="center" wrapText="1"/>
    </xf>
    <xf numFmtId="171" fontId="24" fillId="2" borderId="1" xfId="55" applyNumberFormat="1" applyFont="1" applyFill="1" applyBorder="1" applyAlignment="1">
      <alignment horizontal="right" vertical="center"/>
    </xf>
    <xf numFmtId="172" fontId="24" fillId="2" borderId="1" xfId="55" applyNumberFormat="1" applyFont="1" applyFill="1" applyBorder="1" applyAlignment="1">
      <alignment horizontal="right" vertical="center"/>
    </xf>
    <xf numFmtId="0" fontId="7" fillId="2" borderId="1" xfId="66" applyFont="1" applyFill="1" applyBorder="1" applyAlignment="1">
      <alignment horizontal="left" vertical="center" wrapText="1"/>
    </xf>
    <xf numFmtId="171" fontId="9" fillId="2" borderId="1" xfId="55" applyNumberFormat="1" applyFont="1" applyFill="1" applyBorder="1" applyAlignment="1">
      <alignment horizontal="right" vertical="center"/>
    </xf>
    <xf numFmtId="171" fontId="7" fillId="2" borderId="1" xfId="55" applyNumberFormat="1" applyFont="1" applyFill="1" applyBorder="1" applyAlignment="1">
      <alignment vertical="center"/>
    </xf>
    <xf numFmtId="171" fontId="35" fillId="0" borderId="1" xfId="55" applyNumberFormat="1" applyFont="1" applyFill="1" applyBorder="1" applyAlignment="1">
      <alignment vertical="center"/>
    </xf>
    <xf numFmtId="172" fontId="35" fillId="0" borderId="1" xfId="55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wrapText="1"/>
    </xf>
    <xf numFmtId="171" fontId="9" fillId="2" borderId="1" xfId="4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top" wrapText="1"/>
    </xf>
    <xf numFmtId="171" fontId="9" fillId="3" borderId="1" xfId="4" applyNumberFormat="1" applyFont="1" applyFill="1" applyBorder="1" applyAlignment="1">
      <alignment horizontal="right" vertical="center"/>
    </xf>
    <xf numFmtId="0" fontId="7" fillId="0" borderId="0" xfId="55" applyFont="1" applyFill="1"/>
    <xf numFmtId="0" fontId="3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5" applyNumberFormat="1" applyFont="1" applyFill="1" applyBorder="1" applyAlignment="1" applyProtection="1">
      <alignment horizontal="center"/>
      <protection hidden="1"/>
    </xf>
    <xf numFmtId="0" fontId="9" fillId="0" borderId="0" xfId="1" applyFont="1" applyProtection="1">
      <protection hidden="1"/>
    </xf>
    <xf numFmtId="0" fontId="9" fillId="0" borderId="0" xfId="1" applyFont="1"/>
    <xf numFmtId="0" fontId="9" fillId="0" borderId="0" xfId="1" applyNumberFormat="1" applyFont="1" applyFill="1" applyAlignment="1" applyProtection="1">
      <alignment horizontal="centerContinuous"/>
      <protection hidden="1"/>
    </xf>
    <xf numFmtId="165" fontId="9" fillId="0" borderId="1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center"/>
      <protection hidden="1"/>
    </xf>
    <xf numFmtId="169" fontId="9" fillId="0" borderId="1" xfId="1" applyNumberFormat="1" applyFont="1" applyFill="1" applyBorder="1" applyAlignment="1" applyProtection="1">
      <alignment wrapText="1"/>
      <protection hidden="1"/>
    </xf>
    <xf numFmtId="10" fontId="9" fillId="0" borderId="1" xfId="1" applyNumberFormat="1" applyFont="1" applyFill="1" applyBorder="1" applyAlignment="1" applyProtection="1">
      <protection hidden="1"/>
    </xf>
    <xf numFmtId="165" fontId="24" fillId="0" borderId="1" xfId="1" applyNumberFormat="1" applyFont="1" applyFill="1" applyBorder="1" applyAlignment="1" applyProtection="1">
      <protection hidden="1"/>
    </xf>
    <xf numFmtId="10" fontId="24" fillId="0" borderId="1" xfId="1" applyNumberFormat="1" applyFont="1" applyFill="1" applyBorder="1" applyAlignment="1" applyProtection="1">
      <protection hidden="1"/>
    </xf>
    <xf numFmtId="0" fontId="9" fillId="0" borderId="0" xfId="1" applyFont="1" applyAlignment="1" applyProtection="1">
      <alignment horizontal="center"/>
      <protection hidden="1"/>
    </xf>
    <xf numFmtId="168" fontId="9" fillId="0" borderId="1" xfId="1" applyNumberFormat="1" applyFont="1" applyFill="1" applyBorder="1" applyAlignment="1" applyProtection="1">
      <alignment horizontal="center"/>
      <protection hidden="1"/>
    </xf>
    <xf numFmtId="167" fontId="9" fillId="0" borderId="1" xfId="1" applyNumberFormat="1" applyFont="1" applyFill="1" applyBorder="1" applyAlignment="1" applyProtection="1">
      <alignment horizontal="center"/>
      <protection hidden="1"/>
    </xf>
    <xf numFmtId="166" fontId="9" fillId="0" borderId="1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Border="1" applyAlignment="1" applyProtection="1">
      <alignment horizontal="center"/>
      <protection hidden="1"/>
    </xf>
    <xf numFmtId="0" fontId="9" fillId="0" borderId="0" xfId="1" applyFont="1" applyAlignment="1">
      <alignment horizontal="center"/>
    </xf>
    <xf numFmtId="0" fontId="7" fillId="0" borderId="0" xfId="79" applyFont="1" applyAlignment="1">
      <alignment horizontal="left"/>
    </xf>
    <xf numFmtId="0" fontId="35" fillId="0" borderId="1" xfId="55" applyFont="1" applyFill="1" applyBorder="1" applyAlignment="1">
      <alignment horizontal="center" wrapText="1"/>
    </xf>
    <xf numFmtId="171" fontId="9" fillId="2" borderId="0" xfId="0" applyNumberFormat="1" applyFont="1" applyFill="1" applyAlignment="1">
      <alignment horizontal="right"/>
    </xf>
    <xf numFmtId="171" fontId="13" fillId="2" borderId="0" xfId="0" applyNumberFormat="1" applyFont="1" applyFill="1" applyAlignment="1">
      <alignment horizontal="right"/>
    </xf>
    <xf numFmtId="0" fontId="34" fillId="3" borderId="0" xfId="55" applyFont="1" applyFill="1" applyAlignment="1">
      <alignment horizontal="center" vertical="center" wrapText="1"/>
    </xf>
    <xf numFmtId="0" fontId="36" fillId="0" borderId="7" xfId="55" applyFont="1" applyFill="1" applyBorder="1" applyAlignment="1">
      <alignment horizontal="center" vertical="center"/>
    </xf>
    <xf numFmtId="0" fontId="36" fillId="0" borderId="6" xfId="55" applyFont="1" applyFill="1" applyBorder="1" applyAlignment="1">
      <alignment horizontal="center" vertical="center"/>
    </xf>
    <xf numFmtId="0" fontId="36" fillId="0" borderId="7" xfId="55" applyFont="1" applyFill="1" applyBorder="1" applyAlignment="1">
      <alignment horizontal="center" vertical="center" wrapText="1"/>
    </xf>
    <xf numFmtId="0" fontId="36" fillId="0" borderId="6" xfId="55" applyFont="1" applyFill="1" applyBorder="1" applyAlignment="1">
      <alignment horizontal="center" vertical="center" wrapText="1"/>
    </xf>
    <xf numFmtId="171" fontId="37" fillId="2" borderId="7" xfId="0" applyNumberFormat="1" applyFont="1" applyFill="1" applyBorder="1" applyAlignment="1">
      <alignment horizontal="center" vertical="center" wrapText="1"/>
    </xf>
    <xf numFmtId="171" fontId="37" fillId="2" borderId="6" xfId="0" applyNumberFormat="1" applyFont="1" applyFill="1" applyBorder="1" applyAlignment="1">
      <alignment horizontal="center" vertical="center" wrapText="1"/>
    </xf>
    <xf numFmtId="172" fontId="37" fillId="0" borderId="7" xfId="4" applyNumberFormat="1" applyFont="1" applyBorder="1" applyAlignment="1">
      <alignment horizontal="center" vertical="center" wrapText="1"/>
    </xf>
    <xf numFmtId="172" fontId="37" fillId="0" borderId="6" xfId="4" applyNumberFormat="1" applyFont="1" applyBorder="1" applyAlignment="1">
      <alignment horizontal="center" vertical="center" wrapText="1"/>
    </xf>
    <xf numFmtId="0" fontId="37" fillId="0" borderId="7" xfId="4" applyFont="1" applyBorder="1" applyAlignment="1">
      <alignment horizontal="center" vertical="center" wrapText="1"/>
    </xf>
    <xf numFmtId="0" fontId="37" fillId="0" borderId="6" xfId="4" applyFont="1" applyBorder="1" applyAlignment="1">
      <alignment horizontal="center" vertical="center" wrapText="1"/>
    </xf>
    <xf numFmtId="0" fontId="37" fillId="0" borderId="1" xfId="7" applyNumberFormat="1" applyFont="1" applyFill="1" applyBorder="1" applyAlignment="1" applyProtection="1">
      <alignment horizontal="center" vertical="center" wrapText="1"/>
      <protection hidden="1"/>
    </xf>
    <xf numFmtId="164" fontId="24" fillId="0" borderId="3" xfId="1" applyNumberFormat="1" applyFont="1" applyFill="1" applyBorder="1" applyAlignment="1" applyProtection="1">
      <alignment horizontal="center"/>
      <protection hidden="1"/>
    </xf>
    <xf numFmtId="164" fontId="24" fillId="0" borderId="4" xfId="1" applyNumberFormat="1" applyFont="1" applyFill="1" applyBorder="1" applyAlignment="1" applyProtection="1">
      <alignment horizontal="center"/>
      <protection hidden="1"/>
    </xf>
    <xf numFmtId="164" fontId="24" fillId="0" borderId="5" xfId="1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left" vertical="center" wrapText="1"/>
    </xf>
    <xf numFmtId="0" fontId="8" fillId="0" borderId="0" xfId="6" applyNumberFormat="1" applyFont="1" applyFill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0" fontId="37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0" borderId="0" xfId="11" applyFont="1" applyAlignment="1" applyProtection="1">
      <alignment horizontal="center" wrapText="1"/>
      <protection hidden="1"/>
    </xf>
    <xf numFmtId="0" fontId="3" fillId="0" borderId="0" xfId="8" applyNumberFormat="1" applyFont="1" applyFill="1" applyBorder="1" applyAlignment="1" applyProtection="1">
      <alignment vertical="top" wrapText="1"/>
      <protection hidden="1"/>
    </xf>
    <xf numFmtId="164" fontId="4" fillId="0" borderId="3" xfId="18" applyNumberFormat="1" applyFont="1" applyFill="1" applyBorder="1" applyAlignment="1" applyProtection="1">
      <alignment horizontal="left"/>
      <protection hidden="1"/>
    </xf>
    <xf numFmtId="164" fontId="4" fillId="0" borderId="4" xfId="18" applyNumberFormat="1" applyFont="1" applyFill="1" applyBorder="1" applyAlignment="1" applyProtection="1">
      <alignment horizontal="left"/>
      <protection hidden="1"/>
    </xf>
    <xf numFmtId="164" fontId="4" fillId="0" borderId="5" xfId="18" applyNumberFormat="1" applyFont="1" applyFill="1" applyBorder="1" applyAlignment="1" applyProtection="1">
      <alignment horizontal="left"/>
      <protection hidden="1"/>
    </xf>
    <xf numFmtId="171" fontId="13" fillId="2" borderId="0" xfId="79" applyNumberFormat="1" applyFont="1" applyFill="1" applyAlignment="1">
      <alignment horizontal="right"/>
    </xf>
    <xf numFmtId="164" fontId="4" fillId="0" borderId="1" xfId="1" applyNumberFormat="1" applyFont="1" applyFill="1" applyBorder="1" applyAlignment="1" applyProtection="1">
      <alignment horizontal="left"/>
      <protection hidden="1"/>
    </xf>
    <xf numFmtId="0" fontId="7" fillId="0" borderId="0" xfId="49" applyFont="1" applyAlignment="1">
      <alignment horizontal="left" wrapText="1"/>
    </xf>
    <xf numFmtId="0" fontId="3" fillId="0" borderId="0" xfId="49" applyFont="1" applyAlignment="1">
      <alignment horizontal="left" wrapText="1"/>
    </xf>
    <xf numFmtId="0" fontId="8" fillId="0" borderId="0" xfId="15" applyFont="1" applyAlignment="1" applyProtection="1">
      <alignment horizontal="center" wrapText="1"/>
      <protection hidden="1"/>
    </xf>
    <xf numFmtId="0" fontId="17" fillId="0" borderId="0" xfId="49" applyFont="1" applyAlignment="1">
      <alignment horizontal="center" wrapText="1"/>
    </xf>
    <xf numFmtId="0" fontId="4" fillId="0" borderId="1" xfId="9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8" applyFont="1" applyBorder="1" applyAlignment="1">
      <alignment vertical="center" wrapText="1"/>
    </xf>
    <xf numFmtId="0" fontId="3" fillId="0" borderId="1" xfId="48" applyFont="1" applyBorder="1" applyAlignment="1">
      <alignment vertical="center"/>
    </xf>
    <xf numFmtId="0" fontId="4" fillId="0" borderId="1" xfId="9" applyNumberFormat="1" applyFont="1" applyFill="1" applyBorder="1" applyAlignment="1" applyProtection="1">
      <alignment horizontal="center" vertical="center"/>
      <protection hidden="1"/>
    </xf>
    <xf numFmtId="0" fontId="4" fillId="0" borderId="1" xfId="48" applyFont="1" applyBorder="1" applyAlignment="1">
      <alignment horizontal="center" vertical="center"/>
    </xf>
    <xf numFmtId="0" fontId="7" fillId="0" borderId="0" xfId="79" applyFont="1" applyAlignment="1">
      <alignment horizontal="left" wrapText="1"/>
    </xf>
    <xf numFmtId="0" fontId="8" fillId="0" borderId="0" xfId="50" applyFont="1" applyFill="1" applyBorder="1" applyAlignment="1">
      <alignment horizontal="center" vertical="center" wrapText="1"/>
    </xf>
    <xf numFmtId="0" fontId="23" fillId="0" borderId="1" xfId="53" applyFont="1" applyBorder="1" applyAlignment="1">
      <alignment horizontal="center" vertical="center"/>
    </xf>
    <xf numFmtId="0" fontId="9" fillId="0" borderId="7" xfId="50" applyFont="1" applyBorder="1" applyAlignment="1">
      <alignment horizontal="left" vertical="center" wrapText="1"/>
    </xf>
    <xf numFmtId="0" fontId="9" fillId="0" borderId="6" xfId="50" applyFont="1" applyBorder="1" applyAlignment="1">
      <alignment horizontal="left" vertical="center" wrapText="1"/>
    </xf>
    <xf numFmtId="0" fontId="25" fillId="0" borderId="3" xfId="53" applyFont="1" applyBorder="1" applyAlignment="1">
      <alignment horizontal="center" vertical="center"/>
    </xf>
    <xf numFmtId="0" fontId="25" fillId="0" borderId="4" xfId="53" applyFont="1" applyBorder="1" applyAlignment="1">
      <alignment horizontal="center" vertical="center"/>
    </xf>
    <xf numFmtId="0" fontId="25" fillId="0" borderId="5" xfId="53" applyFont="1" applyBorder="1" applyAlignment="1">
      <alignment horizontal="center" vertical="center"/>
    </xf>
    <xf numFmtId="0" fontId="23" fillId="0" borderId="7" xfId="53" applyFont="1" applyBorder="1" applyAlignment="1">
      <alignment horizontal="center" vertical="center"/>
    </xf>
    <xf numFmtId="0" fontId="23" fillId="0" borderId="6" xfId="53" applyFont="1" applyBorder="1" applyAlignment="1">
      <alignment horizontal="center" vertical="center"/>
    </xf>
    <xf numFmtId="0" fontId="9" fillId="0" borderId="7" xfId="50" applyFont="1" applyBorder="1" applyAlignment="1">
      <alignment horizontal="center" vertical="center"/>
    </xf>
    <xf numFmtId="0" fontId="9" fillId="0" borderId="6" xfId="50" applyFont="1" applyBorder="1" applyAlignment="1">
      <alignment horizontal="center" vertical="center"/>
    </xf>
    <xf numFmtId="0" fontId="13" fillId="0" borderId="0" xfId="65" applyFont="1" applyAlignment="1">
      <alignment horizontal="right"/>
    </xf>
    <xf numFmtId="171" fontId="4" fillId="0" borderId="7" xfId="50" applyNumberFormat="1" applyFont="1" applyFill="1" applyBorder="1" applyAlignment="1">
      <alignment horizontal="center" vertical="center" wrapText="1"/>
    </xf>
    <xf numFmtId="171" fontId="4" fillId="0" borderId="6" xfId="50" applyNumberFormat="1" applyFont="1" applyFill="1" applyBorder="1" applyAlignment="1">
      <alignment horizontal="center" vertical="center" wrapText="1"/>
    </xf>
    <xf numFmtId="0" fontId="23" fillId="0" borderId="8" xfId="53" applyFont="1" applyBorder="1" applyAlignment="1">
      <alignment horizontal="center" vertical="center"/>
    </xf>
    <xf numFmtId="0" fontId="9" fillId="0" borderId="8" xfId="50" applyFont="1" applyBorder="1" applyAlignment="1">
      <alignment horizontal="left" vertical="center" wrapText="1"/>
    </xf>
    <xf numFmtId="0" fontId="23" fillId="0" borderId="7" xfId="53" applyFont="1" applyFill="1" applyBorder="1" applyAlignment="1">
      <alignment horizontal="center" vertical="center"/>
    </xf>
    <xf numFmtId="0" fontId="23" fillId="0" borderId="8" xfId="53" applyFont="1" applyFill="1" applyBorder="1" applyAlignment="1">
      <alignment horizontal="center" vertical="center"/>
    </xf>
    <xf numFmtId="0" fontId="23" fillId="0" borderId="6" xfId="53" applyFont="1" applyFill="1" applyBorder="1" applyAlignment="1">
      <alignment horizontal="center" vertical="center"/>
    </xf>
    <xf numFmtId="0" fontId="9" fillId="0" borderId="7" xfId="50" applyFont="1" applyBorder="1" applyAlignment="1">
      <alignment horizontal="center" vertical="center" wrapText="1"/>
    </xf>
    <xf numFmtId="0" fontId="9" fillId="0" borderId="6" xfId="50" applyFont="1" applyBorder="1" applyAlignment="1">
      <alignment horizontal="center" vertical="center" wrapText="1"/>
    </xf>
    <xf numFmtId="0" fontId="9" fillId="2" borderId="7" xfId="50" applyFont="1" applyFill="1" applyBorder="1" applyAlignment="1">
      <alignment horizontal="left" vertical="center" wrapText="1"/>
    </xf>
    <xf numFmtId="0" fontId="9" fillId="2" borderId="6" xfId="50" applyFont="1" applyFill="1" applyBorder="1" applyAlignment="1">
      <alignment horizontal="left" vertical="center" wrapText="1"/>
    </xf>
    <xf numFmtId="0" fontId="23" fillId="0" borderId="7" xfId="53" applyFont="1" applyBorder="1" applyAlignment="1">
      <alignment vertical="center" wrapText="1"/>
    </xf>
    <xf numFmtId="0" fontId="23" fillId="0" borderId="6" xfId="53" applyFont="1" applyBorder="1" applyAlignment="1">
      <alignment vertical="center" wrapText="1"/>
    </xf>
    <xf numFmtId="0" fontId="9" fillId="0" borderId="8" xfId="50" applyFont="1" applyBorder="1" applyAlignment="1">
      <alignment horizontal="center" vertical="center" wrapText="1"/>
    </xf>
    <xf numFmtId="0" fontId="9" fillId="2" borderId="8" xfId="50" applyFont="1" applyFill="1" applyBorder="1" applyAlignment="1">
      <alignment horizontal="left" vertical="center" wrapText="1"/>
    </xf>
    <xf numFmtId="0" fontId="9" fillId="0" borderId="7" xfId="50" applyFont="1" applyFill="1" applyBorder="1" applyAlignment="1">
      <alignment horizontal="center" vertical="center" wrapText="1"/>
    </xf>
    <xf numFmtId="0" fontId="9" fillId="0" borderId="6" xfId="50" applyFont="1" applyFill="1" applyBorder="1" applyAlignment="1">
      <alignment horizontal="center" vertical="center" wrapText="1"/>
    </xf>
    <xf numFmtId="0" fontId="9" fillId="0" borderId="7" xfId="50" applyFont="1" applyFill="1" applyBorder="1" applyAlignment="1">
      <alignment horizontal="left" vertical="center" wrapText="1"/>
    </xf>
    <xf numFmtId="0" fontId="9" fillId="0" borderId="6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13" fillId="0" borderId="0" xfId="75" applyFont="1" applyAlignment="1">
      <alignment horizontal="right"/>
    </xf>
    <xf numFmtId="0" fontId="7" fillId="0" borderId="0" xfId="47" applyFont="1" applyFill="1" applyAlignment="1">
      <alignment horizontal="left" wrapText="1"/>
    </xf>
    <xf numFmtId="0" fontId="8" fillId="0" borderId="0" xfId="4" applyFont="1" applyFill="1" applyBorder="1" applyAlignment="1">
      <alignment horizontal="center" vertical="center" wrapText="1"/>
    </xf>
    <xf numFmtId="0" fontId="28" fillId="0" borderId="7" xfId="4" applyFont="1" applyBorder="1" applyAlignment="1">
      <alignment horizontal="center" vertical="center"/>
    </xf>
    <xf numFmtId="0" fontId="28" fillId="0" borderId="6" xfId="4" applyFont="1" applyBorder="1" applyAlignment="1">
      <alignment horizontal="center" vertical="center"/>
    </xf>
    <xf numFmtId="0" fontId="22" fillId="0" borderId="7" xfId="82" applyFont="1" applyBorder="1" applyAlignment="1">
      <alignment horizontal="center" vertical="center" wrapText="1"/>
    </xf>
    <xf numFmtId="0" fontId="22" fillId="0" borderId="6" xfId="82" applyFont="1" applyBorder="1" applyAlignment="1">
      <alignment horizontal="center" vertical="center" wrapText="1"/>
    </xf>
    <xf numFmtId="0" fontId="22" fillId="0" borderId="1" xfId="82" applyFont="1" applyBorder="1" applyAlignment="1">
      <alignment horizontal="center" vertical="center" wrapText="1"/>
    </xf>
    <xf numFmtId="0" fontId="29" fillId="0" borderId="1" xfId="79" applyFont="1" applyBorder="1" applyAlignment="1"/>
    <xf numFmtId="0" fontId="7" fillId="0" borderId="0" xfId="79" applyFont="1" applyAlignment="1">
      <alignment horizontal="left"/>
    </xf>
    <xf numFmtId="0" fontId="28" fillId="0" borderId="1" xfId="4" applyFont="1" applyBorder="1" applyAlignment="1">
      <alignment horizontal="center" vertical="center"/>
    </xf>
    <xf numFmtId="0" fontId="22" fillId="0" borderId="9" xfId="82" applyFont="1" applyBorder="1" applyAlignment="1">
      <alignment horizontal="center" vertical="center" wrapText="1"/>
    </xf>
    <xf numFmtId="0" fontId="22" fillId="0" borderId="10" xfId="82" applyFont="1" applyBorder="1" applyAlignment="1">
      <alignment horizontal="center" vertical="center" wrapText="1"/>
    </xf>
    <xf numFmtId="0" fontId="22" fillId="0" borderId="11" xfId="82" applyFont="1" applyBorder="1" applyAlignment="1">
      <alignment horizontal="center" vertical="center" wrapText="1"/>
    </xf>
    <xf numFmtId="0" fontId="22" fillId="0" borderId="1" xfId="63" applyFont="1" applyBorder="1" applyAlignment="1">
      <alignment horizontal="center"/>
    </xf>
    <xf numFmtId="0" fontId="7" fillId="0" borderId="0" xfId="79" applyFont="1" applyAlignment="1">
      <alignment horizontal="left" readingOrder="2"/>
    </xf>
    <xf numFmtId="173" fontId="7" fillId="0" borderId="0" xfId="79" applyNumberFormat="1" applyFont="1" applyAlignment="1">
      <alignment horizontal="left" vertical="center" wrapText="1" readingOrder="2"/>
    </xf>
    <xf numFmtId="0" fontId="8" fillId="0" borderId="0" xfId="63" applyFont="1" applyAlignment="1">
      <alignment horizontal="center" vertical="center" wrapText="1"/>
    </xf>
    <xf numFmtId="172" fontId="13" fillId="0" borderId="1" xfId="63" applyNumberFormat="1" applyFont="1" applyBorder="1" applyAlignment="1">
      <alignment horizontal="center"/>
    </xf>
    <xf numFmtId="0" fontId="27" fillId="0" borderId="0" xfId="0" applyFont="1" applyAlignment="1">
      <alignment horizontal="left" readingOrder="2"/>
    </xf>
    <xf numFmtId="0" fontId="8" fillId="0" borderId="0" xfId="12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right"/>
    </xf>
    <xf numFmtId="0" fontId="0" fillId="0" borderId="0" xfId="0" applyAlignment="1">
      <alignment horizontal="right"/>
    </xf>
  </cellXfs>
  <cellStyles count="89">
    <cellStyle name="Excel Built-in Обычный 10" xfId="56"/>
    <cellStyle name="TableStyleLight1" xfId="12"/>
    <cellStyle name="Гиперссылка" xfId="87" builtinId="8"/>
    <cellStyle name="Обычный" xfId="0" builtinId="0"/>
    <cellStyle name="Обычный 10" xfId="4"/>
    <cellStyle name="Обычный 11" xfId="13"/>
    <cellStyle name="Обычный 13" xfId="79"/>
    <cellStyle name="Обычный 14" xfId="11"/>
    <cellStyle name="Обычный 15" xfId="14"/>
    <cellStyle name="Обычный 17" xfId="15"/>
    <cellStyle name="Обычный 18" xfId="16"/>
    <cellStyle name="Обычный 19" xfId="17"/>
    <cellStyle name="Обычный 2" xfId="1"/>
    <cellStyle name="Обычный 2 10" xfId="18"/>
    <cellStyle name="Обычный 2 10 2" xfId="65"/>
    <cellStyle name="Обычный 2 11" xfId="19"/>
    <cellStyle name="Обычный 2 11 2" xfId="54"/>
    <cellStyle name="Обычный 2 11 3" xfId="66"/>
    <cellStyle name="Обычный 2 11 4" xfId="75"/>
    <cellStyle name="Обычный 2 11 4 2" xfId="86"/>
    <cellStyle name="Обычный 2 12" xfId="20"/>
    <cellStyle name="Обычный 2 12 2" xfId="67"/>
    <cellStyle name="Обычный 2 12 3" xfId="68"/>
    <cellStyle name="Обычный 2 12 3 2" xfId="69"/>
    <cellStyle name="Обычный 2 12 3 2 2" xfId="70"/>
    <cellStyle name="Обычный 2 13" xfId="21"/>
    <cellStyle name="Обычный 2 14" xfId="5"/>
    <cellStyle name="Обычный 2 14 2" xfId="71"/>
    <cellStyle name="Обычный 2 14 3" xfId="72"/>
    <cellStyle name="Обычный 2 15" xfId="22"/>
    <cellStyle name="Обычный 2 16" xfId="23"/>
    <cellStyle name="Обычный 2 17" xfId="9"/>
    <cellStyle name="Обычный 2 17 2" xfId="84"/>
    <cellStyle name="Обычный 2 18" xfId="24"/>
    <cellStyle name="Обычный 2 19" xfId="25"/>
    <cellStyle name="Обычный 2 2" xfId="3"/>
    <cellStyle name="Обычный 2 2 2" xfId="26"/>
    <cellStyle name="Обычный 2 2 2 2" xfId="27"/>
    <cellStyle name="Обычный 2 2 2 3" xfId="28"/>
    <cellStyle name="Обычный 2 2 3" xfId="29"/>
    <cellStyle name="Обычный 2 2 4" xfId="30"/>
    <cellStyle name="Обычный 2 2 5" xfId="31"/>
    <cellStyle name="Обычный 2 2 6" xfId="76"/>
    <cellStyle name="Обычный 2 20" xfId="8"/>
    <cellStyle name="Обычный 2 21" xfId="32"/>
    <cellStyle name="Обычный 2 22" xfId="33"/>
    <cellStyle name="Обычный 2 23" xfId="10"/>
    <cellStyle name="Обычный 2 24" xfId="34"/>
    <cellStyle name="Обычный 2 25" xfId="57"/>
    <cellStyle name="Обычный 2 26" xfId="58"/>
    <cellStyle name="Обычный 2 27" xfId="59"/>
    <cellStyle name="Обычный 2 28" xfId="61"/>
    <cellStyle name="Обычный 2 29" xfId="62"/>
    <cellStyle name="Обычный 2 3" xfId="35"/>
    <cellStyle name="Обычный 2 30" xfId="77"/>
    <cellStyle name="Обычный 2 31" xfId="78"/>
    <cellStyle name="Обычный 2 4" xfId="36"/>
    <cellStyle name="Обычный 2 44" xfId="37"/>
    <cellStyle name="Обычный 2 5" xfId="38"/>
    <cellStyle name="Обычный 2 6" xfId="39"/>
    <cellStyle name="Обычный 2 7" xfId="40"/>
    <cellStyle name="Обычный 2 8" xfId="41"/>
    <cellStyle name="Обычный 2 9" xfId="42"/>
    <cellStyle name="Обычный 21" xfId="43"/>
    <cellStyle name="Обычный 21 2" xfId="63"/>
    <cellStyle name="Обычный 22" xfId="44"/>
    <cellStyle name="Обычный 3" xfId="2"/>
    <cellStyle name="Обычный 3 2" xfId="60"/>
    <cellStyle name="Обычный 3 3" xfId="45"/>
    <cellStyle name="Обычный 3 4" xfId="46"/>
    <cellStyle name="Обычный 3 5" xfId="80"/>
    <cellStyle name="Обычный 3 6" xfId="81"/>
    <cellStyle name="Обычный 4" xfId="47"/>
    <cellStyle name="Обычный 4 2" xfId="53"/>
    <cellStyle name="Обычный 4 3" xfId="73"/>
    <cellStyle name="Обычный 5" xfId="48"/>
    <cellStyle name="Обычный 6" xfId="49"/>
    <cellStyle name="Обычный 6 2" xfId="64"/>
    <cellStyle name="Обычный 7" xfId="6"/>
    <cellStyle name="Обычный 8" xfId="7"/>
    <cellStyle name="Обычный 9" xfId="50"/>
    <cellStyle name="Обычный_доходы изменения КБК" xfId="88"/>
    <cellStyle name="Обычный_Лист1" xfId="82"/>
    <cellStyle name="Обычный_Лист1 2" xfId="55"/>
    <cellStyle name="Процентный" xfId="85" builtinId="5"/>
    <cellStyle name="Процентный 2" xfId="83"/>
    <cellStyle name="Стиль 1" xfId="51"/>
    <cellStyle name="Стиль 1 2" xfId="52"/>
    <cellStyle name="Финансовый 2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06240" y="1"/>
          <a:ext cx="4057649" cy="13030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полугодие 2017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17.07.2017 г. № 383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9"/>
  <sheetViews>
    <sheetView tabSelected="1" view="pageBreakPreview" zoomScale="60" workbookViewId="0">
      <selection activeCell="L21" sqref="L21"/>
    </sheetView>
  </sheetViews>
  <sheetFormatPr defaultColWidth="8.19921875" defaultRowHeight="25.95" customHeight="1"/>
  <cols>
    <col min="1" max="1" width="51.69921875" style="123" customWidth="1"/>
    <col min="2" max="2" width="26.09765625" style="173" customWidth="1"/>
    <col min="3" max="3" width="11.3984375" style="123" customWidth="1"/>
    <col min="4" max="4" width="10.8984375" style="174" customWidth="1"/>
    <col min="5" max="5" width="9.09765625" style="123" customWidth="1"/>
    <col min="6" max="6" width="8.19921875" style="123"/>
    <col min="7" max="7" width="15.69921875" style="123" bestFit="1" customWidth="1"/>
    <col min="8" max="16384" width="8.19921875" style="123"/>
  </cols>
  <sheetData>
    <row r="4" spans="1:5" ht="25.95" customHeight="1">
      <c r="A4" s="175"/>
    </row>
    <row r="5" spans="1:5" s="176" customFormat="1" ht="25.95" customHeight="1">
      <c r="A5" s="273" t="s">
        <v>772</v>
      </c>
      <c r="B5" s="273"/>
      <c r="C5" s="273"/>
      <c r="D5" s="273"/>
      <c r="E5" s="273"/>
    </row>
    <row r="6" spans="1:5" s="176" customFormat="1" ht="25.95" customHeight="1">
      <c r="A6" s="273"/>
      <c r="B6" s="273"/>
      <c r="C6" s="273"/>
      <c r="D6" s="273"/>
      <c r="E6" s="273"/>
    </row>
    <row r="7" spans="1:5" ht="25.95" customHeight="1">
      <c r="A7" s="177"/>
      <c r="E7" s="178" t="s">
        <v>528</v>
      </c>
    </row>
    <row r="8" spans="1:5" ht="25.95" customHeight="1">
      <c r="A8" s="274" t="s">
        <v>485</v>
      </c>
      <c r="B8" s="276" t="s">
        <v>621</v>
      </c>
      <c r="C8" s="278" t="s">
        <v>622</v>
      </c>
      <c r="D8" s="280" t="s">
        <v>773</v>
      </c>
      <c r="E8" s="282" t="s">
        <v>478</v>
      </c>
    </row>
    <row r="9" spans="1:5" ht="25.95" customHeight="1">
      <c r="A9" s="275"/>
      <c r="B9" s="277"/>
      <c r="C9" s="279"/>
      <c r="D9" s="281"/>
      <c r="E9" s="283"/>
    </row>
    <row r="10" spans="1:5" ht="25.95" customHeight="1">
      <c r="A10" s="179">
        <v>1</v>
      </c>
      <c r="B10" s="180">
        <v>2</v>
      </c>
      <c r="C10" s="181">
        <v>3</v>
      </c>
      <c r="D10" s="181">
        <v>4</v>
      </c>
      <c r="E10" s="182">
        <v>5</v>
      </c>
    </row>
    <row r="11" spans="1:5" s="188" customFormat="1" ht="25.95" customHeight="1">
      <c r="A11" s="183" t="s">
        <v>623</v>
      </c>
      <c r="B11" s="184" t="s">
        <v>624</v>
      </c>
      <c r="C11" s="185">
        <f>C12+C24+C31+C37+C48+C54+C57+C63+C72+C18+C34</f>
        <v>107565.94807999999</v>
      </c>
      <c r="D11" s="186">
        <f>D12+D24+D31+D37+D48+D54+D57+D63+D72+D18+D34</f>
        <v>57715.958730000006</v>
      </c>
      <c r="E11" s="187">
        <f>D11*100/C11</f>
        <v>53.656347348024056</v>
      </c>
    </row>
    <row r="12" spans="1:5" ht="25.95" customHeight="1">
      <c r="A12" s="183" t="s">
        <v>625</v>
      </c>
      <c r="B12" s="184" t="s">
        <v>626</v>
      </c>
      <c r="C12" s="185">
        <f>C14+C15+C16+C17</f>
        <v>67621</v>
      </c>
      <c r="D12" s="186">
        <f>D14+D15+D16+D17</f>
        <v>33701.713489999995</v>
      </c>
      <c r="E12" s="187">
        <f t="shared" ref="E12:E87" si="0">D12*100/C12</f>
        <v>49.83912318658404</v>
      </c>
    </row>
    <row r="13" spans="1:5" ht="25.95" customHeight="1">
      <c r="A13" s="189" t="s">
        <v>627</v>
      </c>
      <c r="B13" s="190" t="s">
        <v>628</v>
      </c>
      <c r="C13" s="185">
        <f>C14+C15+C16+C17</f>
        <v>67621</v>
      </c>
      <c r="D13" s="186">
        <f>D14+D15+D16+D17</f>
        <v>33701.713489999995</v>
      </c>
      <c r="E13" s="187">
        <f t="shared" si="0"/>
        <v>49.83912318658404</v>
      </c>
    </row>
    <row r="14" spans="1:5" s="196" customFormat="1" ht="83.25" customHeight="1">
      <c r="A14" s="191" t="s">
        <v>629</v>
      </c>
      <c r="B14" s="192" t="s">
        <v>630</v>
      </c>
      <c r="C14" s="193">
        <f>67506.8</f>
        <v>67506.8</v>
      </c>
      <c r="D14" s="194">
        <v>33470.645239999998</v>
      </c>
      <c r="E14" s="195">
        <f t="shared" si="0"/>
        <v>49.581146254895799</v>
      </c>
    </row>
    <row r="15" spans="1:5" ht="113.25" customHeight="1">
      <c r="A15" s="197" t="s">
        <v>631</v>
      </c>
      <c r="B15" s="192" t="s">
        <v>632</v>
      </c>
      <c r="C15" s="193">
        <v>90.7</v>
      </c>
      <c r="D15" s="198">
        <v>67.287620000000004</v>
      </c>
      <c r="E15" s="195">
        <f t="shared" si="0"/>
        <v>74.187012127894164</v>
      </c>
    </row>
    <row r="16" spans="1:5" ht="48" customHeight="1">
      <c r="A16" s="197" t="s">
        <v>633</v>
      </c>
      <c r="B16" s="199" t="s">
        <v>634</v>
      </c>
      <c r="C16" s="193">
        <v>15.3</v>
      </c>
      <c r="D16" s="194">
        <v>155.63</v>
      </c>
      <c r="E16" s="195">
        <f t="shared" si="0"/>
        <v>1017.18954248366</v>
      </c>
    </row>
    <row r="17" spans="1:15" ht="96" customHeight="1">
      <c r="A17" s="191" t="s">
        <v>635</v>
      </c>
      <c r="B17" s="199" t="s">
        <v>636</v>
      </c>
      <c r="C17" s="193">
        <v>8.1999999999999993</v>
      </c>
      <c r="D17" s="200">
        <v>8.1506299999999996</v>
      </c>
      <c r="E17" s="195">
        <f t="shared" si="0"/>
        <v>99.3979268292683</v>
      </c>
    </row>
    <row r="18" spans="1:15" ht="57.75" customHeight="1">
      <c r="A18" s="201" t="s">
        <v>637</v>
      </c>
      <c r="B18" s="184" t="s">
        <v>638</v>
      </c>
      <c r="C18" s="185">
        <f>C19</f>
        <v>108.4</v>
      </c>
      <c r="D18" s="186">
        <f>D19</f>
        <v>54.595410000000001</v>
      </c>
      <c r="E18" s="187">
        <f t="shared" si="0"/>
        <v>50.364769372693729</v>
      </c>
    </row>
    <row r="19" spans="1:15" ht="37.5" customHeight="1">
      <c r="A19" s="197" t="s">
        <v>639</v>
      </c>
      <c r="B19" s="202" t="s">
        <v>640</v>
      </c>
      <c r="C19" s="203">
        <f>C20+C21+C22+C23</f>
        <v>108.4</v>
      </c>
      <c r="D19" s="204">
        <f>D20+D21+D22+D23</f>
        <v>54.595410000000001</v>
      </c>
      <c r="E19" s="195">
        <f t="shared" si="0"/>
        <v>50.364769372693729</v>
      </c>
    </row>
    <row r="20" spans="1:15" ht="81.75" customHeight="1">
      <c r="A20" s="191" t="s">
        <v>641</v>
      </c>
      <c r="B20" s="192" t="s">
        <v>642</v>
      </c>
      <c r="C20" s="193">
        <v>37.003540000000001</v>
      </c>
      <c r="D20" s="194">
        <v>21.560549999999999</v>
      </c>
      <c r="E20" s="195">
        <f t="shared" si="0"/>
        <v>58.26618210041525</v>
      </c>
    </row>
    <row r="21" spans="1:15" s="188" customFormat="1" ht="89.25" customHeight="1">
      <c r="A21" s="191" t="s">
        <v>643</v>
      </c>
      <c r="B21" s="192" t="s">
        <v>644</v>
      </c>
      <c r="C21" s="193">
        <f>0.36858+0.04145</f>
        <v>0.41003000000000001</v>
      </c>
      <c r="D21" s="194">
        <v>0.23433999999999999</v>
      </c>
      <c r="E21" s="195">
        <f t="shared" si="0"/>
        <v>57.151915713484371</v>
      </c>
    </row>
    <row r="22" spans="1:15" s="205" customFormat="1" ht="81" customHeight="1">
      <c r="A22" s="191" t="s">
        <v>645</v>
      </c>
      <c r="B22" s="192" t="s">
        <v>646</v>
      </c>
      <c r="C22" s="193">
        <v>78.387649999999994</v>
      </c>
      <c r="D22" s="200">
        <v>37.173729999999999</v>
      </c>
      <c r="E22" s="195">
        <f t="shared" si="0"/>
        <v>47.422942261950709</v>
      </c>
    </row>
    <row r="23" spans="1:15" s="206" customFormat="1" ht="76.5" customHeight="1">
      <c r="A23" s="191" t="s">
        <v>647</v>
      </c>
      <c r="B23" s="192" t="s">
        <v>648</v>
      </c>
      <c r="C23" s="193">
        <v>-7.4012200000000004</v>
      </c>
      <c r="D23" s="200">
        <v>-4.3732100000000003</v>
      </c>
      <c r="E23" s="195">
        <f>D23*100/C23</f>
        <v>59.087690948249076</v>
      </c>
    </row>
    <row r="24" spans="1:15" s="206" customFormat="1" ht="25.95" customHeight="1">
      <c r="A24" s="207" t="s">
        <v>649</v>
      </c>
      <c r="B24" s="184" t="s">
        <v>650</v>
      </c>
      <c r="C24" s="185">
        <f>C25+C29+C30</f>
        <v>8900.4</v>
      </c>
      <c r="D24" s="186">
        <f>D25+D29+D30</f>
        <v>4526.8340900000003</v>
      </c>
      <c r="E24" s="187">
        <f t="shared" si="0"/>
        <v>50.861018493550858</v>
      </c>
    </row>
    <row r="25" spans="1:15" ht="30" customHeight="1">
      <c r="A25" s="208" t="s">
        <v>651</v>
      </c>
      <c r="B25" s="209" t="s">
        <v>652</v>
      </c>
      <c r="C25" s="210">
        <f>C26+C27+C28</f>
        <v>3022</v>
      </c>
      <c r="D25" s="200">
        <f>D26+D27+D28</f>
        <v>1817.2614699999999</v>
      </c>
      <c r="E25" s="195">
        <f t="shared" si="0"/>
        <v>60.134396757114494</v>
      </c>
    </row>
    <row r="26" spans="1:15" ht="31.2" customHeight="1">
      <c r="A26" s="191" t="s">
        <v>653</v>
      </c>
      <c r="B26" s="209" t="s">
        <v>654</v>
      </c>
      <c r="C26" s="210">
        <v>2073</v>
      </c>
      <c r="D26" s="211">
        <v>1103.60358</v>
      </c>
      <c r="E26" s="195">
        <f t="shared" si="0"/>
        <v>53.237027496382055</v>
      </c>
    </row>
    <row r="27" spans="1:15" s="188" customFormat="1" ht="43.2" customHeight="1">
      <c r="A27" s="191" t="s">
        <v>655</v>
      </c>
      <c r="B27" s="209" t="s">
        <v>656</v>
      </c>
      <c r="C27" s="210">
        <v>756</v>
      </c>
      <c r="D27" s="194">
        <v>774.42205999999999</v>
      </c>
      <c r="E27" s="195">
        <f t="shared" si="0"/>
        <v>102.43678042328042</v>
      </c>
    </row>
    <row r="28" spans="1:15" s="206" customFormat="1" ht="28.2" customHeight="1">
      <c r="A28" s="191" t="s">
        <v>657</v>
      </c>
      <c r="B28" s="202" t="s">
        <v>658</v>
      </c>
      <c r="C28" s="210">
        <v>193</v>
      </c>
      <c r="D28" s="200">
        <v>-60.76417</v>
      </c>
      <c r="E28" s="195">
        <f>D28*100/C28</f>
        <v>-31.484025906735752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5" s="206" customFormat="1" ht="33" customHeight="1">
      <c r="A29" s="212" t="s">
        <v>659</v>
      </c>
      <c r="B29" s="192" t="s">
        <v>660</v>
      </c>
      <c r="C29" s="193">
        <v>5286</v>
      </c>
      <c r="D29" s="213">
        <v>2142.5676600000002</v>
      </c>
      <c r="E29" s="195">
        <f t="shared" si="0"/>
        <v>40.532872871736664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5" s="206" customFormat="1" ht="20.399999999999999" customHeight="1">
      <c r="A30" s="212" t="s">
        <v>661</v>
      </c>
      <c r="B30" s="192" t="s">
        <v>662</v>
      </c>
      <c r="C30" s="193">
        <v>592.4</v>
      </c>
      <c r="D30" s="213">
        <v>567.00495999999998</v>
      </c>
      <c r="E30" s="195">
        <f t="shared" si="0"/>
        <v>95.713193787981098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5" s="205" customFormat="1" ht="25.95" customHeight="1">
      <c r="A31" s="214" t="s">
        <v>663</v>
      </c>
      <c r="B31" s="184" t="s">
        <v>664</v>
      </c>
      <c r="C31" s="185">
        <f>C32+C33</f>
        <v>437.5</v>
      </c>
      <c r="D31" s="186">
        <f>D32+D33</f>
        <v>355.48779000000002</v>
      </c>
      <c r="E31" s="187">
        <f>D31*100/C31</f>
        <v>81.254352000000011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5" s="205" customFormat="1" ht="50.25" customHeight="1">
      <c r="A32" s="215" t="s">
        <v>665</v>
      </c>
      <c r="B32" s="216" t="s">
        <v>666</v>
      </c>
      <c r="C32" s="193">
        <v>95</v>
      </c>
      <c r="D32" s="200">
        <v>9.4877900000000004</v>
      </c>
      <c r="E32" s="195">
        <f>D32*100/C32</f>
        <v>9.9871473684210521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s="206" customFormat="1" ht="75.75" customHeight="1">
      <c r="A33" s="191" t="s">
        <v>667</v>
      </c>
      <c r="B33" s="216" t="s">
        <v>668</v>
      </c>
      <c r="C33" s="193">
        <v>342.5</v>
      </c>
      <c r="D33" s="213">
        <v>346</v>
      </c>
      <c r="E33" s="195">
        <f t="shared" ref="E33:E36" si="1">D33*100/C33</f>
        <v>101.02189781021897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s="206" customFormat="1" ht="50.25" customHeight="1">
      <c r="A34" s="217" t="s">
        <v>669</v>
      </c>
      <c r="B34" s="218" t="s">
        <v>670</v>
      </c>
      <c r="C34" s="185">
        <f>C35+C36</f>
        <v>0.06</v>
      </c>
      <c r="D34" s="186">
        <f>D35+D36</f>
        <v>0.78499999999999992</v>
      </c>
      <c r="E34" s="195">
        <f t="shared" si="1"/>
        <v>1308.3333333333333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s="206" customFormat="1" ht="25.95" customHeight="1">
      <c r="A35" s="219" t="s">
        <v>774</v>
      </c>
      <c r="B35" s="216" t="s">
        <v>775</v>
      </c>
      <c r="C35" s="210">
        <v>0</v>
      </c>
      <c r="D35" s="200">
        <v>0.72499999999999998</v>
      </c>
      <c r="E35" s="195">
        <v>100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s="206" customFormat="1" ht="25.95" customHeight="1">
      <c r="A36" s="219" t="s">
        <v>671</v>
      </c>
      <c r="B36" s="216" t="s">
        <v>672</v>
      </c>
      <c r="C36" s="220">
        <v>0.06</v>
      </c>
      <c r="D36" s="213">
        <v>0.06</v>
      </c>
      <c r="E36" s="195">
        <f t="shared" si="1"/>
        <v>100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s="188" customFormat="1" ht="42.75" customHeight="1">
      <c r="A37" s="221" t="s">
        <v>673</v>
      </c>
      <c r="B37" s="184" t="s">
        <v>674</v>
      </c>
      <c r="C37" s="185">
        <f>C38+C40+C46</f>
        <v>9777.0730800000019</v>
      </c>
      <c r="D37" s="186">
        <f>D38+D40+D46</f>
        <v>6864.9371799999999</v>
      </c>
      <c r="E37" s="187">
        <f>D37*100/C37</f>
        <v>70.214645260685714</v>
      </c>
    </row>
    <row r="38" spans="1:15" s="223" customFormat="1" ht="33" customHeight="1">
      <c r="A38" s="222" t="s">
        <v>675</v>
      </c>
      <c r="B38" s="192" t="s">
        <v>676</v>
      </c>
      <c r="C38" s="210">
        <f>C39</f>
        <v>5.2517699999999996</v>
      </c>
      <c r="D38" s="200">
        <f>D39</f>
        <v>0</v>
      </c>
      <c r="E38" s="195">
        <f t="shared" ref="E38:E39" si="2">D38*100/C38</f>
        <v>0</v>
      </c>
    </row>
    <row r="39" spans="1:15" ht="49.5" customHeight="1">
      <c r="A39" s="222" t="s">
        <v>677</v>
      </c>
      <c r="B39" s="192" t="s">
        <v>678</v>
      </c>
      <c r="C39" s="210">
        <v>5.2517699999999996</v>
      </c>
      <c r="D39" s="200">
        <v>0</v>
      </c>
      <c r="E39" s="195">
        <f t="shared" si="2"/>
        <v>0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15" ht="95.25" customHeight="1">
      <c r="A40" s="191" t="s">
        <v>679</v>
      </c>
      <c r="B40" s="192" t="s">
        <v>680</v>
      </c>
      <c r="C40" s="210">
        <f>C41+C44</f>
        <v>9699.6833100000003</v>
      </c>
      <c r="D40" s="200">
        <f>D41+D44</f>
        <v>6843.2961800000003</v>
      </c>
      <c r="E40" s="195">
        <f t="shared" si="0"/>
        <v>70.551748560129028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  <row r="41" spans="1:15" ht="64.5" customHeight="1">
      <c r="A41" s="191" t="s">
        <v>681</v>
      </c>
      <c r="B41" s="192" t="s">
        <v>682</v>
      </c>
      <c r="C41" s="210">
        <f>C42+C43</f>
        <v>9519.820310000001</v>
      </c>
      <c r="D41" s="200">
        <f>D42+D43</f>
        <v>6621.7380200000007</v>
      </c>
      <c r="E41" s="195">
        <f t="shared" si="0"/>
        <v>69.557384534288545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1:15" ht="85.5" customHeight="1">
      <c r="A42" s="191" t="s">
        <v>683</v>
      </c>
      <c r="B42" s="192" t="s">
        <v>684</v>
      </c>
      <c r="C42" s="193">
        <f>3485.282+4894.2034</f>
        <v>8379.4854000000014</v>
      </c>
      <c r="D42" s="194">
        <v>6043.4650700000002</v>
      </c>
      <c r="E42" s="195">
        <f t="shared" si="0"/>
        <v>72.122150484324479</v>
      </c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1:15" ht="78.75" customHeight="1">
      <c r="A43" s="191" t="s">
        <v>685</v>
      </c>
      <c r="B43" s="192" t="s">
        <v>686</v>
      </c>
      <c r="C43" s="193">
        <f>467.803+672.53191</f>
        <v>1140.33491</v>
      </c>
      <c r="D43" s="194">
        <f>205.89195+372.381</f>
        <v>578.27295000000004</v>
      </c>
      <c r="E43" s="195">
        <f>D43*100/C43</f>
        <v>50.710799514153265</v>
      </c>
      <c r="F43" s="188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1:15" ht="96" customHeight="1">
      <c r="A44" s="191" t="s">
        <v>687</v>
      </c>
      <c r="B44" s="192" t="s">
        <v>688</v>
      </c>
      <c r="C44" s="193">
        <f>C45</f>
        <v>179.863</v>
      </c>
      <c r="D44" s="213">
        <f>D45</f>
        <v>221.55815999999999</v>
      </c>
      <c r="E44" s="195">
        <f t="shared" si="0"/>
        <v>123.18162156752639</v>
      </c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5" s="205" customFormat="1" ht="75.75" customHeight="1">
      <c r="A45" s="191" t="s">
        <v>689</v>
      </c>
      <c r="B45" s="192" t="s">
        <v>690</v>
      </c>
      <c r="C45" s="193">
        <v>179.863</v>
      </c>
      <c r="D45" s="200">
        <v>221.55815999999999</v>
      </c>
      <c r="E45" s="195">
        <f t="shared" si="0"/>
        <v>123.18162156752639</v>
      </c>
      <c r="F45" s="188"/>
      <c r="G45" s="188"/>
      <c r="H45" s="188"/>
      <c r="I45" s="188"/>
      <c r="J45" s="188"/>
      <c r="K45" s="188"/>
      <c r="L45" s="188"/>
      <c r="M45" s="188"/>
      <c r="N45" s="188"/>
      <c r="O45" s="188"/>
    </row>
    <row r="46" spans="1:15" s="205" customFormat="1" ht="45.75" customHeight="1">
      <c r="A46" s="191" t="s">
        <v>776</v>
      </c>
      <c r="B46" s="192" t="s">
        <v>778</v>
      </c>
      <c r="C46" s="193">
        <f>C47</f>
        <v>72.138000000000005</v>
      </c>
      <c r="D46" s="200">
        <v>21.640999999999998</v>
      </c>
      <c r="E46" s="195">
        <f t="shared" si="0"/>
        <v>29.999445507222266</v>
      </c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1:15" s="205" customFormat="1" ht="51" customHeight="1">
      <c r="A47" s="191" t="s">
        <v>776</v>
      </c>
      <c r="B47" s="192" t="s">
        <v>777</v>
      </c>
      <c r="C47" s="193">
        <v>72.138000000000005</v>
      </c>
      <c r="D47" s="200">
        <v>21.640999999999998</v>
      </c>
      <c r="E47" s="195">
        <f t="shared" si="0"/>
        <v>29.999445507222266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</row>
    <row r="48" spans="1:15" s="206" customFormat="1" ht="36" customHeight="1">
      <c r="A48" s="217" t="s">
        <v>691</v>
      </c>
      <c r="B48" s="218" t="s">
        <v>692</v>
      </c>
      <c r="C48" s="185">
        <f>C49</f>
        <v>311.08</v>
      </c>
      <c r="D48" s="186">
        <f>D49</f>
        <v>186.01206000000002</v>
      </c>
      <c r="E48" s="187">
        <f>D48*100/C48</f>
        <v>59.795570271312855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5" s="206" customFormat="1" ht="25.95" customHeight="1">
      <c r="A49" s="224" t="s">
        <v>693</v>
      </c>
      <c r="B49" s="216" t="s">
        <v>694</v>
      </c>
      <c r="C49" s="210">
        <f>C50+C51+C53+C52</f>
        <v>311.08</v>
      </c>
      <c r="D49" s="200">
        <f>D50+D51+D53+D52</f>
        <v>186.01206000000002</v>
      </c>
      <c r="E49" s="195">
        <f t="shared" si="0"/>
        <v>59.795570271312855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</row>
    <row r="50" spans="1:15" s="206" customFormat="1" ht="35.25" customHeight="1">
      <c r="A50" s="224" t="s">
        <v>695</v>
      </c>
      <c r="B50" s="216" t="s">
        <v>696</v>
      </c>
      <c r="C50" s="193">
        <v>88.69556</v>
      </c>
      <c r="D50" s="213">
        <v>39.37124</v>
      </c>
      <c r="E50" s="195">
        <f t="shared" si="0"/>
        <v>44.389189267196684</v>
      </c>
      <c r="F50" s="188"/>
      <c r="G50" s="188"/>
      <c r="H50" s="188"/>
      <c r="I50" s="188"/>
      <c r="J50" s="188"/>
      <c r="K50" s="188"/>
      <c r="L50" s="188"/>
      <c r="M50" s="188"/>
      <c r="N50" s="188"/>
      <c r="O50" s="188"/>
    </row>
    <row r="51" spans="1:15" s="206" customFormat="1" ht="32.25" customHeight="1">
      <c r="A51" s="224" t="s">
        <v>697</v>
      </c>
      <c r="B51" s="216" t="s">
        <v>698</v>
      </c>
      <c r="C51" s="193">
        <v>1.9444399999999999</v>
      </c>
      <c r="D51" s="213">
        <v>1.9444399999999999</v>
      </c>
      <c r="E51" s="195">
        <f t="shared" si="0"/>
        <v>100</v>
      </c>
      <c r="F51" s="188"/>
      <c r="G51" s="188"/>
      <c r="H51" s="188"/>
      <c r="I51" s="188"/>
      <c r="J51" s="188"/>
      <c r="K51" s="188"/>
      <c r="L51" s="188"/>
      <c r="M51" s="188"/>
      <c r="N51" s="188"/>
      <c r="O51" s="188"/>
    </row>
    <row r="52" spans="1:15" s="206" customFormat="1" ht="25.95" customHeight="1">
      <c r="A52" s="224" t="s">
        <v>699</v>
      </c>
      <c r="B52" s="216" t="s">
        <v>700</v>
      </c>
      <c r="C52" s="193">
        <v>5.94</v>
      </c>
      <c r="D52" s="213">
        <v>0</v>
      </c>
      <c r="E52" s="195">
        <f t="shared" si="0"/>
        <v>0</v>
      </c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5" s="188" customFormat="1" ht="25.95" customHeight="1">
      <c r="A53" s="224" t="s">
        <v>701</v>
      </c>
      <c r="B53" s="216" t="s">
        <v>702</v>
      </c>
      <c r="C53" s="193">
        <v>214.5</v>
      </c>
      <c r="D53" s="200">
        <v>144.69638</v>
      </c>
      <c r="E53" s="195">
        <f t="shared" si="0"/>
        <v>67.457519813519824</v>
      </c>
    </row>
    <row r="54" spans="1:15" ht="33.75" customHeight="1">
      <c r="A54" s="221" t="s">
        <v>703</v>
      </c>
      <c r="B54" s="184" t="s">
        <v>704</v>
      </c>
      <c r="C54" s="185">
        <f>C55</f>
        <v>14113.434999999999</v>
      </c>
      <c r="D54" s="186">
        <f>D55</f>
        <v>6600.49172</v>
      </c>
      <c r="E54" s="187">
        <f t="shared" si="0"/>
        <v>46.767436276143975</v>
      </c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5" ht="25.95" customHeight="1">
      <c r="A55" s="225" t="s">
        <v>705</v>
      </c>
      <c r="B55" s="216" t="s">
        <v>706</v>
      </c>
      <c r="C55" s="210">
        <f>C56</f>
        <v>14113.434999999999</v>
      </c>
      <c r="D55" s="200">
        <f>D56</f>
        <v>6600.49172</v>
      </c>
      <c r="E55" s="195">
        <f t="shared" si="0"/>
        <v>46.767436276143975</v>
      </c>
      <c r="F55" s="188"/>
      <c r="G55" s="188"/>
      <c r="H55" s="188"/>
      <c r="I55" s="188"/>
      <c r="J55" s="188"/>
      <c r="K55" s="188"/>
      <c r="L55" s="188"/>
      <c r="M55" s="188"/>
      <c r="N55" s="188"/>
      <c r="O55" s="188"/>
    </row>
    <row r="56" spans="1:15" s="188" customFormat="1" ht="32.25" customHeight="1">
      <c r="A56" s="191" t="s">
        <v>707</v>
      </c>
      <c r="B56" s="216" t="s">
        <v>708</v>
      </c>
      <c r="C56" s="210">
        <v>14113.434999999999</v>
      </c>
      <c r="D56" s="200">
        <v>6600.49172</v>
      </c>
      <c r="E56" s="195">
        <f t="shared" si="0"/>
        <v>46.767436276143975</v>
      </c>
    </row>
    <row r="57" spans="1:15" ht="34.5" customHeight="1">
      <c r="A57" s="221" t="s">
        <v>709</v>
      </c>
      <c r="B57" s="184" t="s">
        <v>710</v>
      </c>
      <c r="C57" s="185">
        <f>C58+C60</f>
        <v>988</v>
      </c>
      <c r="D57" s="186">
        <f>D58+D60</f>
        <v>259.17660000000001</v>
      </c>
      <c r="E57" s="187">
        <f t="shared" si="0"/>
        <v>26.232449392712549</v>
      </c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1:15" ht="65.25" customHeight="1">
      <c r="A58" s="222" t="s">
        <v>779</v>
      </c>
      <c r="B58" s="192" t="s">
        <v>780</v>
      </c>
      <c r="C58" s="210">
        <f>C59</f>
        <v>477</v>
      </c>
      <c r="D58" s="200">
        <f>D59</f>
        <v>0</v>
      </c>
      <c r="E58" s="187">
        <f t="shared" si="0"/>
        <v>0</v>
      </c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1:15" ht="64.5" customHeight="1">
      <c r="A59" s="222" t="s">
        <v>779</v>
      </c>
      <c r="B59" s="192" t="s">
        <v>780</v>
      </c>
      <c r="C59" s="210">
        <v>477</v>
      </c>
      <c r="D59" s="200">
        <v>0</v>
      </c>
      <c r="E59" s="187">
        <f t="shared" si="0"/>
        <v>0</v>
      </c>
      <c r="F59" s="188"/>
      <c r="G59" s="188"/>
      <c r="H59" s="188"/>
      <c r="I59" s="188"/>
      <c r="J59" s="188"/>
      <c r="K59" s="188"/>
      <c r="L59" s="188"/>
      <c r="M59" s="188"/>
      <c r="N59" s="188"/>
      <c r="O59" s="188"/>
    </row>
    <row r="60" spans="1:15" ht="33" customHeight="1">
      <c r="A60" s="226" t="s">
        <v>711</v>
      </c>
      <c r="B60" s="192" t="s">
        <v>712</v>
      </c>
      <c r="C60" s="210">
        <f>C61+C62</f>
        <v>511</v>
      </c>
      <c r="D60" s="211">
        <f>D61+D62</f>
        <v>259.17660000000001</v>
      </c>
      <c r="E60" s="187">
        <f t="shared" si="0"/>
        <v>50.719491193737767</v>
      </c>
      <c r="F60" s="188"/>
      <c r="G60" s="188"/>
      <c r="H60" s="188"/>
      <c r="I60" s="188"/>
      <c r="J60" s="188"/>
      <c r="K60" s="188"/>
      <c r="L60" s="188"/>
      <c r="M60" s="188"/>
      <c r="N60" s="188"/>
      <c r="O60" s="188"/>
    </row>
    <row r="61" spans="1:15" ht="45.75" customHeight="1">
      <c r="A61" s="226" t="s">
        <v>713</v>
      </c>
      <c r="B61" s="192" t="s">
        <v>714</v>
      </c>
      <c r="C61" s="193">
        <v>490</v>
      </c>
      <c r="D61" s="194">
        <v>245.16848999999999</v>
      </c>
      <c r="E61" s="187">
        <f t="shared" si="0"/>
        <v>50.034385714285712</v>
      </c>
      <c r="F61" s="188"/>
      <c r="G61" s="188"/>
      <c r="H61" s="188"/>
      <c r="I61" s="188"/>
      <c r="J61" s="188"/>
      <c r="K61" s="188"/>
      <c r="L61" s="188"/>
      <c r="M61" s="188"/>
      <c r="N61" s="188"/>
      <c r="O61" s="188"/>
    </row>
    <row r="62" spans="1:15" ht="44.25" customHeight="1">
      <c r="A62" s="226" t="s">
        <v>715</v>
      </c>
      <c r="B62" s="192" t="s">
        <v>716</v>
      </c>
      <c r="C62" s="193">
        <v>21</v>
      </c>
      <c r="D62" s="194">
        <f>0.86177+13.14634</f>
        <v>14.00811</v>
      </c>
      <c r="E62" s="195">
        <f t="shared" si="0"/>
        <v>66.705285714285708</v>
      </c>
      <c r="F62" s="188"/>
      <c r="G62" s="188"/>
      <c r="H62" s="188"/>
      <c r="I62" s="188"/>
      <c r="J62" s="188"/>
      <c r="K62" s="188"/>
      <c r="L62" s="188"/>
      <c r="M62" s="188"/>
      <c r="N62" s="188"/>
      <c r="O62" s="188"/>
    </row>
    <row r="63" spans="1:15" ht="25.95" customHeight="1">
      <c r="A63" s="221" t="s">
        <v>717</v>
      </c>
      <c r="B63" s="184" t="s">
        <v>718</v>
      </c>
      <c r="C63" s="185">
        <f>C64+C65+C66+C67+C68+C69+C70+C71</f>
        <v>5259</v>
      </c>
      <c r="D63" s="186">
        <f>D64+D65+D66+D67+D68+D69+D70+D71</f>
        <v>5164.1823100000001</v>
      </c>
      <c r="E63" s="195">
        <f t="shared" si="0"/>
        <v>98.197039551245496</v>
      </c>
      <c r="F63" s="188"/>
      <c r="G63" s="188"/>
      <c r="H63" s="188"/>
      <c r="I63" s="188"/>
      <c r="J63" s="188"/>
      <c r="K63" s="188"/>
      <c r="L63" s="188"/>
      <c r="M63" s="188"/>
      <c r="N63" s="188"/>
      <c r="O63" s="188"/>
    </row>
    <row r="64" spans="1:15" ht="36.75" customHeight="1">
      <c r="A64" s="222" t="s">
        <v>719</v>
      </c>
      <c r="B64" s="192" t="s">
        <v>720</v>
      </c>
      <c r="C64" s="193">
        <f>21.1+4.75</f>
        <v>25.85</v>
      </c>
      <c r="D64" s="200">
        <f>8.34375+1.29165</f>
        <v>9.6354000000000006</v>
      </c>
      <c r="E64" s="195">
        <f t="shared" si="0"/>
        <v>37.274274661508706</v>
      </c>
      <c r="F64" s="188"/>
      <c r="G64" s="188"/>
      <c r="H64" s="188"/>
      <c r="I64" s="188"/>
      <c r="J64" s="188"/>
      <c r="K64" s="188"/>
      <c r="L64" s="188"/>
      <c r="M64" s="188"/>
      <c r="N64" s="188"/>
      <c r="O64" s="188"/>
    </row>
    <row r="65" spans="1:15" s="188" customFormat="1" ht="69.75" customHeight="1">
      <c r="A65" s="227" t="s">
        <v>721</v>
      </c>
      <c r="B65" s="209" t="s">
        <v>722</v>
      </c>
      <c r="C65" s="193">
        <v>12.6</v>
      </c>
      <c r="D65" s="194">
        <v>0</v>
      </c>
      <c r="E65" s="195">
        <f t="shared" si="0"/>
        <v>0</v>
      </c>
    </row>
    <row r="66" spans="1:15" s="188" customFormat="1" ht="111" customHeight="1">
      <c r="A66" s="191" t="s">
        <v>723</v>
      </c>
      <c r="B66" s="192" t="s">
        <v>724</v>
      </c>
      <c r="C66" s="210">
        <f>190.9+21.1</f>
        <v>212</v>
      </c>
      <c r="D66" s="194">
        <v>86.281000000000006</v>
      </c>
      <c r="E66" s="195">
        <f t="shared" si="0"/>
        <v>40.698584905660383</v>
      </c>
    </row>
    <row r="67" spans="1:15" s="188" customFormat="1" ht="63.75" customHeight="1">
      <c r="A67" s="191" t="s">
        <v>781</v>
      </c>
      <c r="B67" s="192" t="s">
        <v>782</v>
      </c>
      <c r="C67" s="210">
        <v>0</v>
      </c>
      <c r="D67" s="194">
        <v>10</v>
      </c>
      <c r="E67" s="195"/>
    </row>
    <row r="68" spans="1:15" s="188" customFormat="1" ht="63" customHeight="1">
      <c r="A68" s="191" t="s">
        <v>725</v>
      </c>
      <c r="B68" s="192" t="s">
        <v>726</v>
      </c>
      <c r="C68" s="193">
        <v>99.3</v>
      </c>
      <c r="D68" s="194">
        <v>58.5</v>
      </c>
      <c r="E68" s="195">
        <f t="shared" si="0"/>
        <v>58.912386706948645</v>
      </c>
    </row>
    <row r="69" spans="1:15" ht="45.75" customHeight="1">
      <c r="A69" s="228" t="s">
        <v>783</v>
      </c>
      <c r="B69" s="216" t="s">
        <v>784</v>
      </c>
      <c r="C69" s="193">
        <v>10</v>
      </c>
      <c r="D69" s="200">
        <v>14</v>
      </c>
      <c r="E69" s="195">
        <f t="shared" si="0"/>
        <v>140</v>
      </c>
      <c r="F69" s="188"/>
      <c r="G69" s="188"/>
      <c r="H69" s="188"/>
      <c r="I69" s="188"/>
      <c r="J69" s="188"/>
      <c r="K69" s="188"/>
      <c r="L69" s="188"/>
      <c r="M69" s="188"/>
      <c r="N69" s="188"/>
      <c r="O69" s="188"/>
    </row>
    <row r="70" spans="1:15" ht="61.5" customHeight="1">
      <c r="A70" s="229" t="s">
        <v>727</v>
      </c>
      <c r="B70" s="216" t="s">
        <v>728</v>
      </c>
      <c r="C70" s="193">
        <v>18</v>
      </c>
      <c r="D70" s="194">
        <v>0</v>
      </c>
      <c r="E70" s="195">
        <f t="shared" si="0"/>
        <v>0</v>
      </c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1:15" s="188" customFormat="1" ht="49.5" customHeight="1">
      <c r="A71" s="230" t="s">
        <v>729</v>
      </c>
      <c r="B71" s="192" t="s">
        <v>730</v>
      </c>
      <c r="C71" s="210">
        <v>4881.25</v>
      </c>
      <c r="D71" s="194">
        <v>4985.7659100000001</v>
      </c>
      <c r="E71" s="195">
        <f t="shared" si="0"/>
        <v>102.1411710115237</v>
      </c>
    </row>
    <row r="72" spans="1:15" ht="25.95" customHeight="1">
      <c r="A72" s="221" t="s">
        <v>731</v>
      </c>
      <c r="B72" s="184" t="s">
        <v>732</v>
      </c>
      <c r="C72" s="185">
        <f>C73+C74</f>
        <v>50</v>
      </c>
      <c r="D72" s="186">
        <f>D73+D74</f>
        <v>1.74308</v>
      </c>
      <c r="E72" s="187">
        <f t="shared" si="0"/>
        <v>3.4861599999999999</v>
      </c>
      <c r="F72" s="188"/>
      <c r="G72" s="188"/>
      <c r="H72" s="188"/>
      <c r="I72" s="188"/>
      <c r="J72" s="188"/>
      <c r="K72" s="188"/>
      <c r="L72" s="188"/>
      <c r="M72" s="188"/>
      <c r="N72" s="188"/>
      <c r="O72" s="188"/>
    </row>
    <row r="73" spans="1:15" ht="25.95" customHeight="1">
      <c r="A73" s="226" t="s">
        <v>733</v>
      </c>
      <c r="B73" s="192" t="s">
        <v>734</v>
      </c>
      <c r="C73" s="193">
        <v>0</v>
      </c>
      <c r="D73" s="194">
        <v>-2.0040200000000001</v>
      </c>
      <c r="E73" s="195">
        <v>0</v>
      </c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5" ht="25.95" customHeight="1">
      <c r="A74" s="226" t="s">
        <v>735</v>
      </c>
      <c r="B74" s="192" t="s">
        <v>736</v>
      </c>
      <c r="C74" s="193">
        <v>50</v>
      </c>
      <c r="D74" s="194">
        <v>3.7471000000000001</v>
      </c>
      <c r="E74" s="195">
        <f t="shared" si="0"/>
        <v>7.4942000000000011</v>
      </c>
      <c r="F74" s="188"/>
      <c r="G74" s="188"/>
      <c r="H74" s="188"/>
      <c r="I74" s="188"/>
      <c r="J74" s="188"/>
      <c r="K74" s="188"/>
      <c r="L74" s="188"/>
      <c r="M74" s="188"/>
      <c r="N74" s="188"/>
      <c r="O74" s="188"/>
    </row>
    <row r="75" spans="1:15" s="188" customFormat="1" ht="25.95" customHeight="1">
      <c r="A75" s="221" t="s">
        <v>737</v>
      </c>
      <c r="B75" s="184" t="s">
        <v>738</v>
      </c>
      <c r="C75" s="185">
        <f>C76+C91+C94</f>
        <v>682415.88546999986</v>
      </c>
      <c r="D75" s="186">
        <f>D76+D91+D94</f>
        <v>352181.40307999996</v>
      </c>
      <c r="E75" s="195">
        <f t="shared" si="0"/>
        <v>51.608031198957555</v>
      </c>
    </row>
    <row r="76" spans="1:15" s="188" customFormat="1" ht="30.75" customHeight="1">
      <c r="A76" s="221" t="s">
        <v>739</v>
      </c>
      <c r="B76" s="184" t="s">
        <v>740</v>
      </c>
      <c r="C76" s="185">
        <f>C77+C80+C85+C89</f>
        <v>686283.00137999991</v>
      </c>
      <c r="D76" s="186">
        <f>D77+D80+D85+D89</f>
        <v>356144.82898999995</v>
      </c>
      <c r="E76" s="195">
        <f t="shared" si="0"/>
        <v>51.894747250602521</v>
      </c>
    </row>
    <row r="77" spans="1:15" ht="30" customHeight="1">
      <c r="A77" s="231" t="s">
        <v>741</v>
      </c>
      <c r="B77" s="232" t="s">
        <v>742</v>
      </c>
      <c r="C77" s="185">
        <f>C78+C79</f>
        <v>69391.199999999997</v>
      </c>
      <c r="D77" s="186">
        <f>D78+D79</f>
        <v>40634.400000000001</v>
      </c>
      <c r="E77" s="187">
        <f t="shared" si="0"/>
        <v>58.558433922457027</v>
      </c>
      <c r="F77" s="188"/>
      <c r="G77" s="188"/>
      <c r="H77" s="188"/>
      <c r="I77" s="188"/>
      <c r="J77" s="188"/>
      <c r="K77" s="188"/>
      <c r="L77" s="188"/>
      <c r="M77" s="188"/>
      <c r="N77" s="188"/>
      <c r="O77" s="188"/>
    </row>
    <row r="78" spans="1:15" ht="39" customHeight="1">
      <c r="A78" s="233" t="s">
        <v>743</v>
      </c>
      <c r="B78" s="234" t="s">
        <v>744</v>
      </c>
      <c r="C78" s="193">
        <v>51724.4</v>
      </c>
      <c r="D78" s="194">
        <v>33062.400000000001</v>
      </c>
      <c r="E78" s="195">
        <f t="shared" si="0"/>
        <v>63.920316137064901</v>
      </c>
      <c r="F78" s="188"/>
      <c r="G78" s="188"/>
      <c r="H78" s="188"/>
      <c r="I78" s="188"/>
      <c r="J78" s="188"/>
      <c r="K78" s="188"/>
      <c r="L78" s="188"/>
      <c r="M78" s="188"/>
      <c r="N78" s="188"/>
      <c r="O78" s="188"/>
    </row>
    <row r="79" spans="1:15" ht="39" customHeight="1">
      <c r="A79" s="233" t="s">
        <v>785</v>
      </c>
      <c r="B79" s="234" t="s">
        <v>786</v>
      </c>
      <c r="C79" s="193">
        <v>17666.8</v>
      </c>
      <c r="D79" s="194">
        <v>7572</v>
      </c>
      <c r="E79" s="195">
        <f t="shared" si="0"/>
        <v>42.860053886385764</v>
      </c>
      <c r="F79" s="188"/>
      <c r="G79" s="188"/>
      <c r="H79" s="188"/>
      <c r="I79" s="188"/>
      <c r="J79" s="188"/>
      <c r="K79" s="188"/>
      <c r="L79" s="188"/>
      <c r="M79" s="188"/>
      <c r="N79" s="188"/>
      <c r="O79" s="188"/>
    </row>
    <row r="80" spans="1:15" ht="33.75" customHeight="1">
      <c r="A80" s="235" t="s">
        <v>745</v>
      </c>
      <c r="B80" s="236" t="s">
        <v>746</v>
      </c>
      <c r="C80" s="185">
        <f>C84+C81+C82+C83</f>
        <v>152037.06</v>
      </c>
      <c r="D80" s="186">
        <f>D84+D81+D82+D83</f>
        <v>43510.8465</v>
      </c>
      <c r="E80" s="195">
        <f t="shared" si="0"/>
        <v>28.618579246402163</v>
      </c>
      <c r="F80" s="188"/>
      <c r="G80" s="188"/>
      <c r="H80" s="188"/>
      <c r="I80" s="188"/>
      <c r="J80" s="188"/>
      <c r="K80" s="188"/>
      <c r="L80" s="188"/>
      <c r="M80" s="188"/>
      <c r="N80" s="188"/>
      <c r="O80" s="188"/>
    </row>
    <row r="81" spans="1:15" ht="33.75" customHeight="1">
      <c r="A81" s="233" t="s">
        <v>787</v>
      </c>
      <c r="B81" s="234" t="s">
        <v>788</v>
      </c>
      <c r="C81" s="210">
        <v>101.06074</v>
      </c>
      <c r="D81" s="200">
        <v>0</v>
      </c>
      <c r="E81" s="195"/>
      <c r="F81" s="188"/>
      <c r="G81" s="188"/>
      <c r="H81" s="188"/>
      <c r="I81" s="188"/>
      <c r="J81" s="188"/>
      <c r="K81" s="188"/>
      <c r="L81" s="188"/>
      <c r="M81" s="188"/>
      <c r="N81" s="188"/>
      <c r="O81" s="188"/>
    </row>
    <row r="82" spans="1:15" ht="51.75" customHeight="1">
      <c r="A82" s="233" t="s">
        <v>789</v>
      </c>
      <c r="B82" s="234" t="s">
        <v>790</v>
      </c>
      <c r="C82" s="210">
        <v>57005.1</v>
      </c>
      <c r="D82" s="200">
        <v>0</v>
      </c>
      <c r="E82" s="195"/>
      <c r="F82" s="188"/>
      <c r="G82" s="188"/>
      <c r="H82" s="188"/>
      <c r="I82" s="188"/>
      <c r="J82" s="188"/>
      <c r="K82" s="188"/>
      <c r="L82" s="188"/>
      <c r="M82" s="188"/>
      <c r="N82" s="188"/>
      <c r="O82" s="188"/>
    </row>
    <row r="83" spans="1:15" ht="51.75" customHeight="1">
      <c r="A83" s="233" t="s">
        <v>791</v>
      </c>
      <c r="B83" s="234" t="s">
        <v>792</v>
      </c>
      <c r="C83" s="210">
        <v>1485.5</v>
      </c>
      <c r="D83" s="200">
        <v>0</v>
      </c>
      <c r="E83" s="195"/>
      <c r="F83" s="188"/>
      <c r="G83" s="188"/>
      <c r="H83" s="188"/>
      <c r="I83" s="188"/>
      <c r="J83" s="188"/>
      <c r="K83" s="188"/>
      <c r="L83" s="188"/>
      <c r="M83" s="188"/>
      <c r="N83" s="188"/>
      <c r="O83" s="188"/>
    </row>
    <row r="84" spans="1:15" ht="16.5" customHeight="1">
      <c r="A84" s="226" t="s">
        <v>747</v>
      </c>
      <c r="B84" s="192" t="s">
        <v>748</v>
      </c>
      <c r="C84" s="210">
        <v>93445.399260000006</v>
      </c>
      <c r="D84" s="200">
        <v>43510.8465</v>
      </c>
      <c r="E84" s="195">
        <f t="shared" si="0"/>
        <v>46.562855790188856</v>
      </c>
      <c r="F84" s="188"/>
      <c r="G84" s="188"/>
      <c r="H84" s="188"/>
      <c r="I84" s="188"/>
      <c r="J84" s="188"/>
      <c r="K84" s="188"/>
      <c r="L84" s="188"/>
      <c r="M84" s="188"/>
      <c r="N84" s="188"/>
      <c r="O84" s="188"/>
    </row>
    <row r="85" spans="1:15" ht="25.95" customHeight="1">
      <c r="A85" s="235" t="s">
        <v>749</v>
      </c>
      <c r="B85" s="184" t="s">
        <v>750</v>
      </c>
      <c r="C85" s="237">
        <f>C86+C87+C88</f>
        <v>453988.19999999995</v>
      </c>
      <c r="D85" s="238">
        <f>D86+D87+D88</f>
        <v>269303.46285999997</v>
      </c>
      <c r="E85" s="187">
        <f t="shared" si="0"/>
        <v>59.319485145208624</v>
      </c>
      <c r="F85" s="188"/>
      <c r="G85" s="188"/>
      <c r="H85" s="188"/>
      <c r="I85" s="188"/>
      <c r="J85" s="188"/>
      <c r="K85" s="188"/>
      <c r="L85" s="188"/>
      <c r="M85" s="188"/>
      <c r="N85" s="188"/>
      <c r="O85" s="188"/>
    </row>
    <row r="86" spans="1:15" ht="54" customHeight="1">
      <c r="A86" s="239" t="s">
        <v>751</v>
      </c>
      <c r="B86" s="192" t="s">
        <v>752</v>
      </c>
      <c r="C86" s="240">
        <v>11529.9</v>
      </c>
      <c r="D86" s="200">
        <v>5464.9472599999999</v>
      </c>
      <c r="E86" s="195">
        <f t="shared" si="0"/>
        <v>47.398045603170893</v>
      </c>
      <c r="F86" s="188"/>
      <c r="G86" s="188"/>
      <c r="H86" s="188"/>
      <c r="I86" s="188"/>
      <c r="J86" s="188"/>
      <c r="K86" s="188"/>
      <c r="L86" s="188"/>
      <c r="M86" s="188"/>
      <c r="N86" s="188"/>
      <c r="O86" s="188"/>
    </row>
    <row r="87" spans="1:15" s="188" customFormat="1" ht="38.25" customHeight="1">
      <c r="A87" s="233" t="s">
        <v>753</v>
      </c>
      <c r="B87" s="192" t="s">
        <v>754</v>
      </c>
      <c r="C87" s="210">
        <v>10014.200000000001</v>
      </c>
      <c r="D87" s="194">
        <v>5030.5155999999997</v>
      </c>
      <c r="E87" s="195">
        <f t="shared" si="0"/>
        <v>50.23382396996265</v>
      </c>
    </row>
    <row r="88" spans="1:15" s="188" customFormat="1" ht="25.95" customHeight="1">
      <c r="A88" s="226" t="s">
        <v>755</v>
      </c>
      <c r="B88" s="192" t="s">
        <v>756</v>
      </c>
      <c r="C88" s="241">
        <f>432444.1</f>
        <v>432444.1</v>
      </c>
      <c r="D88" s="194">
        <v>258808</v>
      </c>
      <c r="E88" s="195">
        <f t="shared" ref="E88:E96" si="3">D88*100/C88</f>
        <v>59.84773523329374</v>
      </c>
    </row>
    <row r="89" spans="1:15" ht="25.95" customHeight="1">
      <c r="A89" s="221" t="s">
        <v>757</v>
      </c>
      <c r="B89" s="184" t="s">
        <v>758</v>
      </c>
      <c r="C89" s="185">
        <f>C90</f>
        <v>10866.541380000001</v>
      </c>
      <c r="D89" s="186">
        <f>D90</f>
        <v>2696.1196300000001</v>
      </c>
      <c r="E89" s="187">
        <f t="shared" si="3"/>
        <v>24.811202899960794</v>
      </c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1:15" ht="81" customHeight="1">
      <c r="A90" s="233" t="s">
        <v>759</v>
      </c>
      <c r="B90" s="216" t="s">
        <v>760</v>
      </c>
      <c r="C90" s="210">
        <v>10866.541380000001</v>
      </c>
      <c r="D90" s="200">
        <v>2696.1196300000001</v>
      </c>
      <c r="E90" s="195">
        <f t="shared" si="3"/>
        <v>24.811202899960794</v>
      </c>
      <c r="F90" s="188"/>
      <c r="G90" s="188"/>
      <c r="H90" s="188"/>
      <c r="I90" s="188"/>
      <c r="J90" s="188"/>
      <c r="K90" s="188"/>
      <c r="L90" s="188"/>
      <c r="M90" s="188"/>
      <c r="N90" s="188"/>
      <c r="O90" s="188"/>
    </row>
    <row r="91" spans="1:15" ht="25.95" customHeight="1">
      <c r="A91" s="221" t="s">
        <v>761</v>
      </c>
      <c r="B91" s="184" t="s">
        <v>762</v>
      </c>
      <c r="C91" s="242">
        <f>C92+C93</f>
        <v>9982</v>
      </c>
      <c r="D91" s="243">
        <f>D92+D93</f>
        <v>9885.69</v>
      </c>
      <c r="E91" s="187">
        <f t="shared" si="3"/>
        <v>99.035163293929074</v>
      </c>
      <c r="F91" s="188"/>
      <c r="G91" s="188"/>
      <c r="H91" s="188"/>
      <c r="I91" s="188"/>
      <c r="J91" s="188"/>
      <c r="K91" s="188"/>
      <c r="L91" s="188"/>
      <c r="M91" s="188"/>
      <c r="N91" s="188"/>
      <c r="O91" s="188"/>
    </row>
    <row r="92" spans="1:15" s="188" customFormat="1" ht="55.5" customHeight="1">
      <c r="A92" s="244" t="s">
        <v>763</v>
      </c>
      <c r="B92" s="192" t="s">
        <v>764</v>
      </c>
      <c r="C92" s="245">
        <v>180</v>
      </c>
      <c r="D92" s="213">
        <v>83.69</v>
      </c>
      <c r="E92" s="195">
        <f t="shared" si="3"/>
        <v>46.494444444444447</v>
      </c>
    </row>
    <row r="93" spans="1:15" s="188" customFormat="1" ht="38.25" customHeight="1">
      <c r="A93" s="212" t="s">
        <v>765</v>
      </c>
      <c r="B93" s="192" t="s">
        <v>766</v>
      </c>
      <c r="C93" s="245">
        <f>9800+2</f>
        <v>9802</v>
      </c>
      <c r="D93" s="194">
        <f>9800+2</f>
        <v>9802</v>
      </c>
      <c r="E93" s="195">
        <f t="shared" si="3"/>
        <v>100</v>
      </c>
    </row>
    <row r="94" spans="1:15" ht="66" customHeight="1">
      <c r="A94" s="246" t="s">
        <v>767</v>
      </c>
      <c r="B94" s="184" t="s">
        <v>768</v>
      </c>
      <c r="C94" s="185">
        <f>C95</f>
        <v>-13849.115909999999</v>
      </c>
      <c r="D94" s="186">
        <f>D95</f>
        <v>-13849.11591</v>
      </c>
      <c r="E94" s="187">
        <f t="shared" si="3"/>
        <v>100.00000000000001</v>
      </c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s="188" customFormat="1" ht="54.75" customHeight="1">
      <c r="A95" s="247" t="s">
        <v>769</v>
      </c>
      <c r="B95" s="192" t="s">
        <v>770</v>
      </c>
      <c r="C95" s="248">
        <f>-13847.934-1.18191</f>
        <v>-13849.115909999999</v>
      </c>
      <c r="D95" s="194">
        <v>-13849.11591</v>
      </c>
      <c r="E95" s="195">
        <f t="shared" si="3"/>
        <v>100.00000000000001</v>
      </c>
    </row>
    <row r="96" spans="1:15" s="188" customFormat="1" ht="25.95" customHeight="1">
      <c r="A96" s="270" t="s">
        <v>771</v>
      </c>
      <c r="B96" s="270"/>
      <c r="C96" s="185">
        <f>C75+C11</f>
        <v>789981.83354999986</v>
      </c>
      <c r="D96" s="185">
        <f>D75+D11</f>
        <v>409897.36180999997</v>
      </c>
      <c r="E96" s="187">
        <f t="shared" si="3"/>
        <v>51.886935167611867</v>
      </c>
    </row>
    <row r="98" spans="1:5" ht="25.95" customHeight="1">
      <c r="A98" s="249" t="s">
        <v>493</v>
      </c>
      <c r="D98" s="271" t="s">
        <v>494</v>
      </c>
      <c r="E98" s="271"/>
    </row>
    <row r="99" spans="1:5" ht="25.95" customHeight="1">
      <c r="A99" s="30"/>
      <c r="B99" s="31"/>
      <c r="C99" s="31"/>
      <c r="D99" s="272"/>
      <c r="E99" s="272"/>
    </row>
  </sheetData>
  <mergeCells count="9">
    <mergeCell ref="A96:B96"/>
    <mergeCell ref="D98:E98"/>
    <mergeCell ref="D99:E99"/>
    <mergeCell ref="A5:E6"/>
    <mergeCell ref="A8:A9"/>
    <mergeCell ref="B8:B9"/>
    <mergeCell ref="C8:C9"/>
    <mergeCell ref="D8:D9"/>
    <mergeCell ref="E8:E9"/>
  </mergeCells>
  <hyperlinks>
    <hyperlink ref="A15" r:id="rId1" display="http://www.consultant.ru/cons/cgi/online.cgi?req=doc&amp;base=LAW&amp;n=198941&amp;rnd=235642.291926313&amp;dst=3019&amp;fld=134"/>
    <hyperlink ref="A16" r:id="rId2" display="http://www.consultant.ru/cons/cgi/online.cgi?req=doc&amp;base=LAW&amp;n=198941&amp;rnd=235642.6204346&amp;dst=101491&amp;fld=134"/>
    <hyperlink ref="A19" r:id="rId3" display="http://www.consultant.ru/cons/cgi/online.cgi?req=doc&amp;base=LAW&amp;n=198941&amp;rnd=235642.187433877&amp;dst=100606&amp;fld=134"/>
    <hyperlink ref="A25" r:id="rId4" display="http://www.consultant.ru/cons/cgi/online.cgi?req=doc&amp;base=LAW&amp;n=208015&amp;rnd=235642.514532630&amp;dst=103572&amp;fld=134"/>
  </hyperlinks>
  <pageMargins left="0.70866141732283472" right="0.70866141732283472" top="0.74803149606299213" bottom="0.74803149606299213" header="0.31496062992125984" footer="0.31496062992125984"/>
  <pageSetup paperSize="9" scale="69" orientation="portrait" r:id="rId5"/>
  <headerFooter>
    <oddHeader>&amp;C&amp;P</oddHeader>
  </headerFooter>
  <rowBreaks count="1" manualBreakCount="1">
    <brk id="22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57"/>
  <sheetViews>
    <sheetView showGridLines="0" workbookViewId="0">
      <selection activeCell="E5" sqref="E5"/>
    </sheetView>
  </sheetViews>
  <sheetFormatPr defaultColWidth="8.19921875" defaultRowHeight="13.8"/>
  <cols>
    <col min="1" max="1" width="46.19921875" style="254" customWidth="1"/>
    <col min="2" max="2" width="6.09765625" style="268" customWidth="1"/>
    <col min="3" max="3" width="8.3984375" style="268" customWidth="1"/>
    <col min="4" max="4" width="10.19921875" style="268" customWidth="1"/>
    <col min="5" max="5" width="7" style="268" customWidth="1"/>
    <col min="6" max="6" width="9.19921875" style="254" customWidth="1"/>
    <col min="7" max="7" width="8.69921875" style="254" customWidth="1"/>
    <col min="8" max="8" width="9.3984375" style="254" customWidth="1"/>
    <col min="9" max="16384" width="8.19921875" style="254"/>
  </cols>
  <sheetData>
    <row r="1" spans="1:8" s="2" customFormat="1" ht="14.4">
      <c r="A1" s="32"/>
      <c r="B1" s="32"/>
      <c r="C1" s="32"/>
      <c r="D1" s="32"/>
      <c r="E1" s="33" t="s">
        <v>495</v>
      </c>
      <c r="F1" s="34"/>
      <c r="G1" s="34"/>
      <c r="H1" s="34"/>
    </row>
    <row r="2" spans="1:8" s="2" customFormat="1" ht="14.4">
      <c r="A2" s="32"/>
      <c r="B2" s="32"/>
      <c r="C2" s="32"/>
      <c r="D2" s="32"/>
      <c r="E2" s="33" t="s">
        <v>496</v>
      </c>
      <c r="F2" s="34"/>
      <c r="G2" s="34"/>
      <c r="H2" s="34"/>
    </row>
    <row r="3" spans="1:8" s="2" customFormat="1" ht="45.6" customHeight="1">
      <c r="A3" s="32"/>
      <c r="B3" s="32"/>
      <c r="C3" s="32"/>
      <c r="D3" s="32"/>
      <c r="E3" s="288" t="s">
        <v>498</v>
      </c>
      <c r="F3" s="288"/>
      <c r="G3" s="288"/>
      <c r="H3" s="288"/>
    </row>
    <row r="4" spans="1:8" s="2" customFormat="1" ht="18" customHeight="1">
      <c r="A4" s="32"/>
      <c r="B4" s="32"/>
      <c r="C4" s="32"/>
      <c r="D4" s="32"/>
      <c r="E4" s="33" t="s">
        <v>797</v>
      </c>
      <c r="F4" s="34"/>
      <c r="G4" s="34"/>
      <c r="H4" s="34"/>
    </row>
    <row r="5" spans="1:8" s="2" customFormat="1" ht="13.2">
      <c r="A5" s="32"/>
      <c r="B5" s="32"/>
      <c r="C5" s="32"/>
      <c r="D5" s="32"/>
      <c r="E5" s="32"/>
      <c r="F5" s="32"/>
      <c r="G5" s="32"/>
      <c r="H5" s="32"/>
    </row>
    <row r="6" spans="1:8" s="2" customFormat="1" ht="52.95" customHeight="1">
      <c r="A6" s="289" t="s">
        <v>795</v>
      </c>
      <c r="B6" s="289"/>
      <c r="C6" s="289"/>
      <c r="D6" s="289"/>
      <c r="E6" s="289"/>
      <c r="F6" s="289"/>
      <c r="G6" s="289"/>
      <c r="H6" s="289"/>
    </row>
    <row r="7" spans="1:8" ht="16.5" customHeight="1">
      <c r="A7" s="255"/>
      <c r="B7" s="263"/>
      <c r="C7" s="263"/>
      <c r="D7" s="263"/>
      <c r="E7" s="263"/>
      <c r="F7" s="253"/>
      <c r="G7" s="253"/>
      <c r="H7" s="253"/>
    </row>
    <row r="8" spans="1:8">
      <c r="A8" s="291" t="s">
        <v>485</v>
      </c>
      <c r="B8" s="292" t="s">
        <v>486</v>
      </c>
      <c r="C8" s="293"/>
      <c r="D8" s="293"/>
      <c r="E8" s="293"/>
      <c r="F8" s="292" t="s">
        <v>793</v>
      </c>
      <c r="G8" s="284" t="s">
        <v>794</v>
      </c>
      <c r="H8" s="284" t="s">
        <v>478</v>
      </c>
    </row>
    <row r="9" spans="1:8" ht="22.8">
      <c r="A9" s="291"/>
      <c r="B9" s="250" t="s">
        <v>488</v>
      </c>
      <c r="C9" s="250" t="s">
        <v>489</v>
      </c>
      <c r="D9" s="250" t="s">
        <v>490</v>
      </c>
      <c r="E9" s="250" t="s">
        <v>491</v>
      </c>
      <c r="F9" s="292"/>
      <c r="G9" s="284"/>
      <c r="H9" s="284"/>
    </row>
    <row r="10" spans="1:8" ht="12.75" customHeight="1">
      <c r="A10" s="251">
        <v>1</v>
      </c>
      <c r="B10" s="252">
        <v>2</v>
      </c>
      <c r="C10" s="252">
        <v>3</v>
      </c>
      <c r="D10" s="252">
        <v>4</v>
      </c>
      <c r="E10" s="252">
        <v>5</v>
      </c>
      <c r="F10" s="252">
        <v>6</v>
      </c>
      <c r="G10" s="252">
        <v>7</v>
      </c>
      <c r="H10" s="252">
        <v>8</v>
      </c>
    </row>
    <row r="11" spans="1:8">
      <c r="A11" s="259" t="s">
        <v>20</v>
      </c>
      <c r="B11" s="264">
        <v>1</v>
      </c>
      <c r="C11" s="264">
        <v>0</v>
      </c>
      <c r="D11" s="265" t="s">
        <v>3</v>
      </c>
      <c r="E11" s="266" t="s">
        <v>3</v>
      </c>
      <c r="F11" s="256">
        <v>69141.7</v>
      </c>
      <c r="G11" s="256">
        <v>39634.199999999997</v>
      </c>
      <c r="H11" s="260">
        <v>0.57323149416343533</v>
      </c>
    </row>
    <row r="12" spans="1:8" ht="27" customHeight="1">
      <c r="A12" s="259" t="s">
        <v>235</v>
      </c>
      <c r="B12" s="264">
        <v>1</v>
      </c>
      <c r="C12" s="264">
        <v>2</v>
      </c>
      <c r="D12" s="265" t="s">
        <v>3</v>
      </c>
      <c r="E12" s="266" t="s">
        <v>3</v>
      </c>
      <c r="F12" s="256">
        <v>1919.3</v>
      </c>
      <c r="G12" s="256">
        <v>1337.2</v>
      </c>
      <c r="H12" s="260">
        <v>0.69671234304173402</v>
      </c>
    </row>
    <row r="13" spans="1:8" ht="27.6">
      <c r="A13" s="259" t="s">
        <v>18</v>
      </c>
      <c r="B13" s="264">
        <v>1</v>
      </c>
      <c r="C13" s="264">
        <v>2</v>
      </c>
      <c r="D13" s="265" t="s">
        <v>17</v>
      </c>
      <c r="E13" s="266" t="s">
        <v>3</v>
      </c>
      <c r="F13" s="256">
        <v>1919.3</v>
      </c>
      <c r="G13" s="256">
        <v>1337.2</v>
      </c>
      <c r="H13" s="260">
        <v>0.69671234304173402</v>
      </c>
    </row>
    <row r="14" spans="1:8">
      <c r="A14" s="259" t="s">
        <v>234</v>
      </c>
      <c r="B14" s="264">
        <v>1</v>
      </c>
      <c r="C14" s="264">
        <v>2</v>
      </c>
      <c r="D14" s="265" t="s">
        <v>233</v>
      </c>
      <c r="E14" s="266" t="s">
        <v>3</v>
      </c>
      <c r="F14" s="256">
        <v>1919.3</v>
      </c>
      <c r="G14" s="256">
        <v>1337.2</v>
      </c>
      <c r="H14" s="260">
        <v>0.69671234304173402</v>
      </c>
    </row>
    <row r="15" spans="1:8" ht="27.6">
      <c r="A15" s="259" t="s">
        <v>6</v>
      </c>
      <c r="B15" s="264">
        <v>1</v>
      </c>
      <c r="C15" s="264">
        <v>2</v>
      </c>
      <c r="D15" s="265" t="s">
        <v>232</v>
      </c>
      <c r="E15" s="266" t="s">
        <v>3</v>
      </c>
      <c r="F15" s="256">
        <v>1519.3</v>
      </c>
      <c r="G15" s="256">
        <v>937.2</v>
      </c>
      <c r="H15" s="260">
        <v>0.61686302902652546</v>
      </c>
    </row>
    <row r="16" spans="1:8" ht="69">
      <c r="A16" s="259" t="s">
        <v>2</v>
      </c>
      <c r="B16" s="264">
        <v>1</v>
      </c>
      <c r="C16" s="264">
        <v>2</v>
      </c>
      <c r="D16" s="265" t="s">
        <v>232</v>
      </c>
      <c r="E16" s="266">
        <v>100</v>
      </c>
      <c r="F16" s="256">
        <v>1519.3</v>
      </c>
      <c r="G16" s="256">
        <v>937.2</v>
      </c>
      <c r="H16" s="260">
        <v>0.61686302902652546</v>
      </c>
    </row>
    <row r="17" spans="1:8" ht="41.4">
      <c r="A17" s="259" t="s">
        <v>4</v>
      </c>
      <c r="B17" s="264">
        <v>1</v>
      </c>
      <c r="C17" s="264">
        <v>2</v>
      </c>
      <c r="D17" s="265" t="s">
        <v>231</v>
      </c>
      <c r="E17" s="266" t="s">
        <v>3</v>
      </c>
      <c r="F17" s="256">
        <v>400</v>
      </c>
      <c r="G17" s="256">
        <v>400</v>
      </c>
      <c r="H17" s="260">
        <v>1</v>
      </c>
    </row>
    <row r="18" spans="1:8" ht="69">
      <c r="A18" s="259" t="s">
        <v>2</v>
      </c>
      <c r="B18" s="264">
        <v>1</v>
      </c>
      <c r="C18" s="264">
        <v>2</v>
      </c>
      <c r="D18" s="265" t="s">
        <v>231</v>
      </c>
      <c r="E18" s="266" t="s">
        <v>1</v>
      </c>
      <c r="F18" s="256">
        <v>400</v>
      </c>
      <c r="G18" s="256">
        <v>400</v>
      </c>
      <c r="H18" s="260">
        <v>1</v>
      </c>
    </row>
    <row r="19" spans="1:8" ht="41.4">
      <c r="A19" s="259" t="s">
        <v>241</v>
      </c>
      <c r="B19" s="264">
        <v>1</v>
      </c>
      <c r="C19" s="264">
        <v>3</v>
      </c>
      <c r="D19" s="265" t="s">
        <v>3</v>
      </c>
      <c r="E19" s="266" t="s">
        <v>3</v>
      </c>
      <c r="F19" s="256">
        <v>1089.2</v>
      </c>
      <c r="G19" s="256">
        <v>741.1</v>
      </c>
      <c r="H19" s="260">
        <v>0.68040763863385967</v>
      </c>
    </row>
    <row r="20" spans="1:8" ht="27.6">
      <c r="A20" s="259" t="s">
        <v>18</v>
      </c>
      <c r="B20" s="264">
        <v>1</v>
      </c>
      <c r="C20" s="264">
        <v>3</v>
      </c>
      <c r="D20" s="265" t="s">
        <v>17</v>
      </c>
      <c r="E20" s="266" t="s">
        <v>3</v>
      </c>
      <c r="F20" s="256">
        <v>1089.2</v>
      </c>
      <c r="G20" s="256">
        <v>741.1</v>
      </c>
      <c r="H20" s="260">
        <v>0.68040763863385967</v>
      </c>
    </row>
    <row r="21" spans="1:8">
      <c r="A21" s="259" t="s">
        <v>16</v>
      </c>
      <c r="B21" s="264">
        <v>1</v>
      </c>
      <c r="C21" s="264">
        <v>3</v>
      </c>
      <c r="D21" s="265" t="s">
        <v>15</v>
      </c>
      <c r="E21" s="266" t="s">
        <v>3</v>
      </c>
      <c r="F21" s="256">
        <v>296.39999999999998</v>
      </c>
      <c r="G21" s="256">
        <v>192.2</v>
      </c>
      <c r="H21" s="260">
        <v>0.64844804318488525</v>
      </c>
    </row>
    <row r="22" spans="1:8" ht="27.6">
      <c r="A22" s="259" t="s">
        <v>6</v>
      </c>
      <c r="B22" s="264">
        <v>1</v>
      </c>
      <c r="C22" s="264">
        <v>3</v>
      </c>
      <c r="D22" s="265" t="s">
        <v>11</v>
      </c>
      <c r="E22" s="266" t="s">
        <v>3</v>
      </c>
      <c r="F22" s="256">
        <v>296.39999999999998</v>
      </c>
      <c r="G22" s="256">
        <v>192.2</v>
      </c>
      <c r="H22" s="260">
        <v>0.64844804318488525</v>
      </c>
    </row>
    <row r="23" spans="1:8" ht="69">
      <c r="A23" s="259" t="s">
        <v>2</v>
      </c>
      <c r="B23" s="264">
        <v>1</v>
      </c>
      <c r="C23" s="264">
        <v>3</v>
      </c>
      <c r="D23" s="265" t="s">
        <v>11</v>
      </c>
      <c r="E23" s="266" t="s">
        <v>1</v>
      </c>
      <c r="F23" s="256">
        <v>291.5</v>
      </c>
      <c r="G23" s="256">
        <v>187.9</v>
      </c>
      <c r="H23" s="260">
        <v>0.6445969125214408</v>
      </c>
    </row>
    <row r="24" spans="1:8" ht="27.6">
      <c r="A24" s="259" t="s">
        <v>14</v>
      </c>
      <c r="B24" s="264">
        <v>1</v>
      </c>
      <c r="C24" s="264">
        <v>3</v>
      </c>
      <c r="D24" s="265" t="s">
        <v>11</v>
      </c>
      <c r="E24" s="266" t="s">
        <v>13</v>
      </c>
      <c r="F24" s="256">
        <v>4.9000000000000004</v>
      </c>
      <c r="G24" s="256">
        <v>4.3</v>
      </c>
      <c r="H24" s="260">
        <v>0.87755102040816313</v>
      </c>
    </row>
    <row r="25" spans="1:8" ht="27.6">
      <c r="A25" s="259" t="s">
        <v>240</v>
      </c>
      <c r="B25" s="264">
        <v>1</v>
      </c>
      <c r="C25" s="264">
        <v>3</v>
      </c>
      <c r="D25" s="265" t="s">
        <v>239</v>
      </c>
      <c r="E25" s="266" t="s">
        <v>3</v>
      </c>
      <c r="F25" s="256">
        <v>792.8</v>
      </c>
      <c r="G25" s="256">
        <v>548.9</v>
      </c>
      <c r="H25" s="260">
        <v>0.6923562058526741</v>
      </c>
    </row>
    <row r="26" spans="1:8" ht="27.6">
      <c r="A26" s="259" t="s">
        <v>6</v>
      </c>
      <c r="B26" s="264">
        <v>1</v>
      </c>
      <c r="C26" s="264">
        <v>3</v>
      </c>
      <c r="D26" s="265" t="s">
        <v>238</v>
      </c>
      <c r="E26" s="266" t="s">
        <v>3</v>
      </c>
      <c r="F26" s="256">
        <v>642.79999999999995</v>
      </c>
      <c r="G26" s="256">
        <v>441.8</v>
      </c>
      <c r="H26" s="260">
        <v>0.68730553827006857</v>
      </c>
    </row>
    <row r="27" spans="1:8" ht="69">
      <c r="A27" s="259" t="s">
        <v>2</v>
      </c>
      <c r="B27" s="264">
        <v>1</v>
      </c>
      <c r="C27" s="264">
        <v>3</v>
      </c>
      <c r="D27" s="265" t="s">
        <v>238</v>
      </c>
      <c r="E27" s="266" t="s">
        <v>1</v>
      </c>
      <c r="F27" s="256">
        <v>642.79999999999995</v>
      </c>
      <c r="G27" s="256">
        <v>441.8</v>
      </c>
      <c r="H27" s="260">
        <v>0.68730553827006857</v>
      </c>
    </row>
    <row r="28" spans="1:8" ht="41.4">
      <c r="A28" s="259" t="s">
        <v>4</v>
      </c>
      <c r="B28" s="264">
        <v>1</v>
      </c>
      <c r="C28" s="264">
        <v>3</v>
      </c>
      <c r="D28" s="265" t="s">
        <v>237</v>
      </c>
      <c r="E28" s="266" t="s">
        <v>3</v>
      </c>
      <c r="F28" s="256">
        <v>150</v>
      </c>
      <c r="G28" s="256">
        <v>107.1</v>
      </c>
      <c r="H28" s="260">
        <v>0.71399999999999997</v>
      </c>
    </row>
    <row r="29" spans="1:8" ht="69">
      <c r="A29" s="259" t="s">
        <v>2</v>
      </c>
      <c r="B29" s="264">
        <v>1</v>
      </c>
      <c r="C29" s="264">
        <v>3</v>
      </c>
      <c r="D29" s="265" t="s">
        <v>237</v>
      </c>
      <c r="E29" s="266" t="s">
        <v>1</v>
      </c>
      <c r="F29" s="256">
        <v>150</v>
      </c>
      <c r="G29" s="256">
        <v>107.1</v>
      </c>
      <c r="H29" s="260">
        <v>0.71399999999999997</v>
      </c>
    </row>
    <row r="30" spans="1:8" ht="55.2">
      <c r="A30" s="259" t="s">
        <v>230</v>
      </c>
      <c r="B30" s="264">
        <v>1</v>
      </c>
      <c r="C30" s="264">
        <v>4</v>
      </c>
      <c r="D30" s="265" t="s">
        <v>3</v>
      </c>
      <c r="E30" s="266" t="s">
        <v>3</v>
      </c>
      <c r="F30" s="256">
        <v>25053.8</v>
      </c>
      <c r="G30" s="256">
        <v>13331</v>
      </c>
      <c r="H30" s="260">
        <v>0.53209493170696665</v>
      </c>
    </row>
    <row r="31" spans="1:8" ht="27.6">
      <c r="A31" s="259" t="s">
        <v>18</v>
      </c>
      <c r="B31" s="264">
        <v>1</v>
      </c>
      <c r="C31" s="264">
        <v>4</v>
      </c>
      <c r="D31" s="265" t="s">
        <v>17</v>
      </c>
      <c r="E31" s="266" t="s">
        <v>3</v>
      </c>
      <c r="F31" s="256">
        <v>25051.4</v>
      </c>
      <c r="G31" s="256">
        <v>13329.8</v>
      </c>
      <c r="H31" s="260">
        <v>0.5320980064986387</v>
      </c>
    </row>
    <row r="32" spans="1:8">
      <c r="A32" s="259" t="s">
        <v>16</v>
      </c>
      <c r="B32" s="264">
        <v>1</v>
      </c>
      <c r="C32" s="264">
        <v>4</v>
      </c>
      <c r="D32" s="265" t="s">
        <v>15</v>
      </c>
      <c r="E32" s="266" t="s">
        <v>3</v>
      </c>
      <c r="F32" s="256">
        <v>25051.4</v>
      </c>
      <c r="G32" s="256">
        <v>13329.8</v>
      </c>
      <c r="H32" s="260">
        <v>0.5320980064986387</v>
      </c>
    </row>
    <row r="33" spans="1:8" ht="27.6">
      <c r="A33" s="259" t="s">
        <v>6</v>
      </c>
      <c r="B33" s="264">
        <v>1</v>
      </c>
      <c r="C33" s="264">
        <v>4</v>
      </c>
      <c r="D33" s="265" t="s">
        <v>11</v>
      </c>
      <c r="E33" s="266" t="s">
        <v>3</v>
      </c>
      <c r="F33" s="256">
        <v>19872.5</v>
      </c>
      <c r="G33" s="256">
        <v>8477.5</v>
      </c>
      <c r="H33" s="260">
        <v>0.42659454019373505</v>
      </c>
    </row>
    <row r="34" spans="1:8" ht="69">
      <c r="A34" s="259" t="s">
        <v>2</v>
      </c>
      <c r="B34" s="264">
        <v>1</v>
      </c>
      <c r="C34" s="264">
        <v>4</v>
      </c>
      <c r="D34" s="265" t="s">
        <v>11</v>
      </c>
      <c r="E34" s="266" t="s">
        <v>1</v>
      </c>
      <c r="F34" s="256">
        <v>14844.7</v>
      </c>
      <c r="G34" s="256">
        <v>7368.5</v>
      </c>
      <c r="H34" s="260">
        <v>0.4963724426899836</v>
      </c>
    </row>
    <row r="35" spans="1:8" ht="27.6">
      <c r="A35" s="259" t="s">
        <v>14</v>
      </c>
      <c r="B35" s="264">
        <v>1</v>
      </c>
      <c r="C35" s="264">
        <v>4</v>
      </c>
      <c r="D35" s="265" t="s">
        <v>11</v>
      </c>
      <c r="E35" s="266" t="s">
        <v>13</v>
      </c>
      <c r="F35" s="256">
        <v>5016.3999999999996</v>
      </c>
      <c r="G35" s="256">
        <v>1105.7</v>
      </c>
      <c r="H35" s="260">
        <v>0.22041703213459854</v>
      </c>
    </row>
    <row r="36" spans="1:8">
      <c r="A36" s="259" t="s">
        <v>168</v>
      </c>
      <c r="B36" s="264">
        <v>1</v>
      </c>
      <c r="C36" s="264">
        <v>4</v>
      </c>
      <c r="D36" s="265" t="s">
        <v>11</v>
      </c>
      <c r="E36" s="266" t="s">
        <v>166</v>
      </c>
      <c r="F36" s="256">
        <v>11.4</v>
      </c>
      <c r="G36" s="256">
        <v>3.3</v>
      </c>
      <c r="H36" s="260">
        <v>0.28947368421052627</v>
      </c>
    </row>
    <row r="37" spans="1:8" ht="41.4">
      <c r="A37" s="259" t="s">
        <v>4</v>
      </c>
      <c r="B37" s="264">
        <v>1</v>
      </c>
      <c r="C37" s="264">
        <v>4</v>
      </c>
      <c r="D37" s="265" t="s">
        <v>9</v>
      </c>
      <c r="E37" s="266" t="s">
        <v>3</v>
      </c>
      <c r="F37" s="256">
        <v>5178.8999999999996</v>
      </c>
      <c r="G37" s="256">
        <v>4852.3</v>
      </c>
      <c r="H37" s="260">
        <v>0.93693641506883707</v>
      </c>
    </row>
    <row r="38" spans="1:8" ht="69">
      <c r="A38" s="259" t="s">
        <v>2</v>
      </c>
      <c r="B38" s="264">
        <v>1</v>
      </c>
      <c r="C38" s="264">
        <v>4</v>
      </c>
      <c r="D38" s="265" t="s">
        <v>9</v>
      </c>
      <c r="E38" s="266" t="s">
        <v>1</v>
      </c>
      <c r="F38" s="256">
        <v>5000</v>
      </c>
      <c r="G38" s="256">
        <v>4786.5</v>
      </c>
      <c r="H38" s="260">
        <v>0.95730000000000004</v>
      </c>
    </row>
    <row r="39" spans="1:8" ht="27.6">
      <c r="A39" s="259" t="s">
        <v>14</v>
      </c>
      <c r="B39" s="264">
        <v>1</v>
      </c>
      <c r="C39" s="264">
        <v>4</v>
      </c>
      <c r="D39" s="265" t="s">
        <v>9</v>
      </c>
      <c r="E39" s="266" t="s">
        <v>13</v>
      </c>
      <c r="F39" s="256">
        <v>178.9</v>
      </c>
      <c r="G39" s="256">
        <v>65.8</v>
      </c>
      <c r="H39" s="260">
        <v>0.3678032420346562</v>
      </c>
    </row>
    <row r="40" spans="1:8" ht="55.2">
      <c r="A40" s="259" t="s">
        <v>229</v>
      </c>
      <c r="B40" s="264">
        <v>1</v>
      </c>
      <c r="C40" s="264">
        <v>4</v>
      </c>
      <c r="D40" s="265" t="s">
        <v>228</v>
      </c>
      <c r="E40" s="266" t="s">
        <v>3</v>
      </c>
      <c r="F40" s="256">
        <v>2.4</v>
      </c>
      <c r="G40" s="256">
        <v>1.2</v>
      </c>
      <c r="H40" s="260">
        <v>0.5</v>
      </c>
    </row>
    <row r="41" spans="1:8" ht="69">
      <c r="A41" s="259" t="s">
        <v>227</v>
      </c>
      <c r="B41" s="264">
        <v>1</v>
      </c>
      <c r="C41" s="264">
        <v>4</v>
      </c>
      <c r="D41" s="265" t="s">
        <v>226</v>
      </c>
      <c r="E41" s="266" t="s">
        <v>3</v>
      </c>
      <c r="F41" s="256">
        <v>2.4</v>
      </c>
      <c r="G41" s="256">
        <v>1.2</v>
      </c>
      <c r="H41" s="260">
        <v>0.5</v>
      </c>
    </row>
    <row r="42" spans="1:8" ht="55.2">
      <c r="A42" s="259" t="s">
        <v>225</v>
      </c>
      <c r="B42" s="264">
        <v>1</v>
      </c>
      <c r="C42" s="264">
        <v>4</v>
      </c>
      <c r="D42" s="265" t="s">
        <v>224</v>
      </c>
      <c r="E42" s="266" t="s">
        <v>3</v>
      </c>
      <c r="F42" s="256">
        <v>2.4</v>
      </c>
      <c r="G42" s="256">
        <v>1.2</v>
      </c>
      <c r="H42" s="260">
        <v>0.5</v>
      </c>
    </row>
    <row r="43" spans="1:8" ht="27.6">
      <c r="A43" s="259" t="s">
        <v>14</v>
      </c>
      <c r="B43" s="264">
        <v>1</v>
      </c>
      <c r="C43" s="264">
        <v>4</v>
      </c>
      <c r="D43" s="265" t="s">
        <v>224</v>
      </c>
      <c r="E43" s="266" t="s">
        <v>13</v>
      </c>
      <c r="F43" s="256">
        <v>2.4</v>
      </c>
      <c r="G43" s="256">
        <v>1.2</v>
      </c>
      <c r="H43" s="260">
        <v>0.5</v>
      </c>
    </row>
    <row r="44" spans="1:8" ht="41.4">
      <c r="A44" s="259" t="s">
        <v>19</v>
      </c>
      <c r="B44" s="264">
        <v>1</v>
      </c>
      <c r="C44" s="264">
        <v>6</v>
      </c>
      <c r="D44" s="265" t="s">
        <v>3</v>
      </c>
      <c r="E44" s="266" t="s">
        <v>3</v>
      </c>
      <c r="F44" s="256">
        <v>9591.9</v>
      </c>
      <c r="G44" s="256">
        <v>5309.1</v>
      </c>
      <c r="H44" s="260">
        <v>0.55349826416038539</v>
      </c>
    </row>
    <row r="45" spans="1:8" ht="27.6">
      <c r="A45" s="259" t="s">
        <v>18</v>
      </c>
      <c r="B45" s="264">
        <v>1</v>
      </c>
      <c r="C45" s="264">
        <v>6</v>
      </c>
      <c r="D45" s="265" t="s">
        <v>17</v>
      </c>
      <c r="E45" s="266" t="s">
        <v>3</v>
      </c>
      <c r="F45" s="256">
        <v>8102.9</v>
      </c>
      <c r="G45" s="256">
        <v>4531.7</v>
      </c>
      <c r="H45" s="260">
        <v>0.5592689037258266</v>
      </c>
    </row>
    <row r="46" spans="1:8">
      <c r="A46" s="259" t="s">
        <v>16</v>
      </c>
      <c r="B46" s="264">
        <v>1</v>
      </c>
      <c r="C46" s="264">
        <v>6</v>
      </c>
      <c r="D46" s="265" t="s">
        <v>15</v>
      </c>
      <c r="E46" s="266" t="s">
        <v>3</v>
      </c>
      <c r="F46" s="256">
        <v>7206.7</v>
      </c>
      <c r="G46" s="256">
        <v>3981.1</v>
      </c>
      <c r="H46" s="260">
        <v>0.55241650131127973</v>
      </c>
    </row>
    <row r="47" spans="1:8" ht="27.6">
      <c r="A47" s="259" t="s">
        <v>6</v>
      </c>
      <c r="B47" s="264">
        <v>1</v>
      </c>
      <c r="C47" s="264">
        <v>6</v>
      </c>
      <c r="D47" s="265" t="s">
        <v>11</v>
      </c>
      <c r="E47" s="266" t="s">
        <v>3</v>
      </c>
      <c r="F47" s="256">
        <v>6506.7</v>
      </c>
      <c r="G47" s="256">
        <v>3464.4</v>
      </c>
      <c r="H47" s="260">
        <v>0.53243579694776155</v>
      </c>
    </row>
    <row r="48" spans="1:8" ht="69">
      <c r="A48" s="259" t="s">
        <v>2</v>
      </c>
      <c r="B48" s="264">
        <v>1</v>
      </c>
      <c r="C48" s="264">
        <v>6</v>
      </c>
      <c r="D48" s="265" t="s">
        <v>11</v>
      </c>
      <c r="E48" s="266" t="s">
        <v>1</v>
      </c>
      <c r="F48" s="256">
        <v>6218.7</v>
      </c>
      <c r="G48" s="256">
        <v>3320.3</v>
      </c>
      <c r="H48" s="260">
        <v>0.53392188077894098</v>
      </c>
    </row>
    <row r="49" spans="1:8" ht="27.6">
      <c r="A49" s="259" t="s">
        <v>14</v>
      </c>
      <c r="B49" s="264">
        <v>1</v>
      </c>
      <c r="C49" s="264">
        <v>6</v>
      </c>
      <c r="D49" s="265" t="s">
        <v>11</v>
      </c>
      <c r="E49" s="266" t="s">
        <v>13</v>
      </c>
      <c r="F49" s="256">
        <v>180.8</v>
      </c>
      <c r="G49" s="256">
        <v>53.1</v>
      </c>
      <c r="H49" s="260">
        <v>0.29369469026548672</v>
      </c>
    </row>
    <row r="50" spans="1:8">
      <c r="A50" s="259" t="s">
        <v>12</v>
      </c>
      <c r="B50" s="264">
        <v>1</v>
      </c>
      <c r="C50" s="264">
        <v>6</v>
      </c>
      <c r="D50" s="265" t="s">
        <v>11</v>
      </c>
      <c r="E50" s="266" t="s">
        <v>10</v>
      </c>
      <c r="F50" s="256">
        <v>106.8</v>
      </c>
      <c r="G50" s="256">
        <v>91</v>
      </c>
      <c r="H50" s="260">
        <v>0.85205992509363293</v>
      </c>
    </row>
    <row r="51" spans="1:8">
      <c r="A51" s="259" t="s">
        <v>168</v>
      </c>
      <c r="B51" s="264">
        <v>1</v>
      </c>
      <c r="C51" s="264">
        <v>6</v>
      </c>
      <c r="D51" s="265" t="s">
        <v>11</v>
      </c>
      <c r="E51" s="266" t="s">
        <v>166</v>
      </c>
      <c r="F51" s="256">
        <v>0.4</v>
      </c>
      <c r="G51" s="256">
        <v>0</v>
      </c>
      <c r="H51" s="260">
        <v>0</v>
      </c>
    </row>
    <row r="52" spans="1:8" ht="41.4">
      <c r="A52" s="259" t="s">
        <v>4</v>
      </c>
      <c r="B52" s="264">
        <v>1</v>
      </c>
      <c r="C52" s="264">
        <v>6</v>
      </c>
      <c r="D52" s="265" t="s">
        <v>9</v>
      </c>
      <c r="E52" s="266" t="s">
        <v>3</v>
      </c>
      <c r="F52" s="256">
        <v>700</v>
      </c>
      <c r="G52" s="256">
        <v>516.70000000000005</v>
      </c>
      <c r="H52" s="260">
        <v>0.73814285714285721</v>
      </c>
    </row>
    <row r="53" spans="1:8" ht="69">
      <c r="A53" s="259" t="s">
        <v>2</v>
      </c>
      <c r="B53" s="264">
        <v>1</v>
      </c>
      <c r="C53" s="264">
        <v>6</v>
      </c>
      <c r="D53" s="265" t="s">
        <v>9</v>
      </c>
      <c r="E53" s="266" t="s">
        <v>1</v>
      </c>
      <c r="F53" s="256">
        <v>700</v>
      </c>
      <c r="G53" s="256">
        <v>516.70000000000005</v>
      </c>
      <c r="H53" s="260">
        <v>0.73814285714285721</v>
      </c>
    </row>
    <row r="54" spans="1:8" ht="27.6">
      <c r="A54" s="259" t="s">
        <v>8</v>
      </c>
      <c r="B54" s="264">
        <v>1</v>
      </c>
      <c r="C54" s="264">
        <v>6</v>
      </c>
      <c r="D54" s="265" t="s">
        <v>7</v>
      </c>
      <c r="E54" s="266" t="s">
        <v>3</v>
      </c>
      <c r="F54" s="256">
        <v>896.2</v>
      </c>
      <c r="G54" s="256">
        <v>550.6</v>
      </c>
      <c r="H54" s="260">
        <v>0.6143717920107119</v>
      </c>
    </row>
    <row r="55" spans="1:8" ht="27.6">
      <c r="A55" s="259" t="s">
        <v>6</v>
      </c>
      <c r="B55" s="264">
        <v>1</v>
      </c>
      <c r="C55" s="264">
        <v>6</v>
      </c>
      <c r="D55" s="265" t="s">
        <v>5</v>
      </c>
      <c r="E55" s="266" t="s">
        <v>3</v>
      </c>
      <c r="F55" s="256">
        <v>696.2</v>
      </c>
      <c r="G55" s="256">
        <v>459</v>
      </c>
      <c r="H55" s="260">
        <v>0.65929330652111462</v>
      </c>
    </row>
    <row r="56" spans="1:8" ht="69">
      <c r="A56" s="259" t="s">
        <v>2</v>
      </c>
      <c r="B56" s="264">
        <v>1</v>
      </c>
      <c r="C56" s="264">
        <v>6</v>
      </c>
      <c r="D56" s="265" t="s">
        <v>5</v>
      </c>
      <c r="E56" s="266" t="s">
        <v>1</v>
      </c>
      <c r="F56" s="256">
        <v>696.2</v>
      </c>
      <c r="G56" s="256">
        <v>459</v>
      </c>
      <c r="H56" s="260">
        <v>0.65929330652111462</v>
      </c>
    </row>
    <row r="57" spans="1:8" ht="41.4">
      <c r="A57" s="259" t="s">
        <v>4</v>
      </c>
      <c r="B57" s="264">
        <v>1</v>
      </c>
      <c r="C57" s="264">
        <v>6</v>
      </c>
      <c r="D57" s="265" t="s">
        <v>0</v>
      </c>
      <c r="E57" s="266" t="s">
        <v>3</v>
      </c>
      <c r="F57" s="256">
        <v>200</v>
      </c>
      <c r="G57" s="256">
        <v>91.6</v>
      </c>
      <c r="H57" s="260">
        <v>0.45799999999999996</v>
      </c>
    </row>
    <row r="58" spans="1:8" ht="69">
      <c r="A58" s="259" t="s">
        <v>2</v>
      </c>
      <c r="B58" s="264">
        <v>1</v>
      </c>
      <c r="C58" s="264">
        <v>6</v>
      </c>
      <c r="D58" s="265" t="s">
        <v>0</v>
      </c>
      <c r="E58" s="266" t="s">
        <v>1</v>
      </c>
      <c r="F58" s="256">
        <v>200</v>
      </c>
      <c r="G58" s="256">
        <v>91.6</v>
      </c>
      <c r="H58" s="260">
        <v>0.45799999999999996</v>
      </c>
    </row>
    <row r="59" spans="1:8" ht="41.4">
      <c r="A59" s="259" t="s">
        <v>298</v>
      </c>
      <c r="B59" s="264">
        <v>1</v>
      </c>
      <c r="C59" s="264">
        <v>6</v>
      </c>
      <c r="D59" s="265" t="s">
        <v>297</v>
      </c>
      <c r="E59" s="266" t="s">
        <v>3</v>
      </c>
      <c r="F59" s="256">
        <v>1489</v>
      </c>
      <c r="G59" s="256">
        <v>777.4</v>
      </c>
      <c r="H59" s="260">
        <v>0.52209536601746132</v>
      </c>
    </row>
    <row r="60" spans="1:8" ht="27.6">
      <c r="A60" s="259" t="s">
        <v>296</v>
      </c>
      <c r="B60" s="264">
        <v>1</v>
      </c>
      <c r="C60" s="264">
        <v>6</v>
      </c>
      <c r="D60" s="265" t="s">
        <v>295</v>
      </c>
      <c r="E60" s="266" t="s">
        <v>3</v>
      </c>
      <c r="F60" s="256">
        <v>1489</v>
      </c>
      <c r="G60" s="256">
        <v>777.4</v>
      </c>
      <c r="H60" s="260">
        <v>0.52209536601746132</v>
      </c>
    </row>
    <row r="61" spans="1:8" ht="27.6">
      <c r="A61" s="259" t="s">
        <v>317</v>
      </c>
      <c r="B61" s="264">
        <v>1</v>
      </c>
      <c r="C61" s="264">
        <v>6</v>
      </c>
      <c r="D61" s="265" t="s">
        <v>316</v>
      </c>
      <c r="E61" s="266" t="s">
        <v>3</v>
      </c>
      <c r="F61" s="256">
        <v>43.8</v>
      </c>
      <c r="G61" s="256">
        <v>25</v>
      </c>
      <c r="H61" s="260">
        <v>0.57077625570776258</v>
      </c>
    </row>
    <row r="62" spans="1:8" ht="27.6">
      <c r="A62" s="259" t="s">
        <v>14</v>
      </c>
      <c r="B62" s="264">
        <v>1</v>
      </c>
      <c r="C62" s="264">
        <v>6</v>
      </c>
      <c r="D62" s="265" t="s">
        <v>316</v>
      </c>
      <c r="E62" s="266" t="s">
        <v>13</v>
      </c>
      <c r="F62" s="256">
        <v>43.8</v>
      </c>
      <c r="G62" s="256">
        <v>25</v>
      </c>
      <c r="H62" s="260">
        <v>0.57077625570776258</v>
      </c>
    </row>
    <row r="63" spans="1:8" ht="27.6">
      <c r="A63" s="259" t="s">
        <v>315</v>
      </c>
      <c r="B63" s="264">
        <v>1</v>
      </c>
      <c r="C63" s="264">
        <v>6</v>
      </c>
      <c r="D63" s="265" t="s">
        <v>314</v>
      </c>
      <c r="E63" s="266" t="s">
        <v>3</v>
      </c>
      <c r="F63" s="256">
        <v>1445.2</v>
      </c>
      <c r="G63" s="256">
        <v>752.4</v>
      </c>
      <c r="H63" s="260">
        <v>0.52061998339330195</v>
      </c>
    </row>
    <row r="64" spans="1:8" ht="27.6">
      <c r="A64" s="259" t="s">
        <v>14</v>
      </c>
      <c r="B64" s="264">
        <v>1</v>
      </c>
      <c r="C64" s="264">
        <v>6</v>
      </c>
      <c r="D64" s="265" t="s">
        <v>314</v>
      </c>
      <c r="E64" s="266" t="s">
        <v>13</v>
      </c>
      <c r="F64" s="256">
        <v>1445.2</v>
      </c>
      <c r="G64" s="256">
        <v>752.4</v>
      </c>
      <c r="H64" s="260">
        <v>0.52061998339330195</v>
      </c>
    </row>
    <row r="65" spans="1:8">
      <c r="A65" s="259" t="s">
        <v>218</v>
      </c>
      <c r="B65" s="264">
        <v>1</v>
      </c>
      <c r="C65" s="264">
        <v>11</v>
      </c>
      <c r="D65" s="265" t="s">
        <v>3</v>
      </c>
      <c r="E65" s="266" t="s">
        <v>3</v>
      </c>
      <c r="F65" s="256">
        <v>300</v>
      </c>
      <c r="G65" s="256">
        <v>0</v>
      </c>
      <c r="H65" s="260">
        <v>0</v>
      </c>
    </row>
    <row r="66" spans="1:8">
      <c r="A66" s="259" t="s">
        <v>218</v>
      </c>
      <c r="B66" s="264">
        <v>1</v>
      </c>
      <c r="C66" s="264">
        <v>11</v>
      </c>
      <c r="D66" s="265" t="s">
        <v>217</v>
      </c>
      <c r="E66" s="266" t="s">
        <v>3</v>
      </c>
      <c r="F66" s="256">
        <v>300</v>
      </c>
      <c r="G66" s="256">
        <v>0</v>
      </c>
      <c r="H66" s="260">
        <v>0</v>
      </c>
    </row>
    <row r="67" spans="1:8">
      <c r="A67" s="259" t="s">
        <v>216</v>
      </c>
      <c r="B67" s="264">
        <v>1</v>
      </c>
      <c r="C67" s="264">
        <v>11</v>
      </c>
      <c r="D67" s="265" t="s">
        <v>215</v>
      </c>
      <c r="E67" s="266" t="s">
        <v>3</v>
      </c>
      <c r="F67" s="256">
        <v>300</v>
      </c>
      <c r="G67" s="256">
        <v>0</v>
      </c>
      <c r="H67" s="260">
        <v>0</v>
      </c>
    </row>
    <row r="68" spans="1:8" ht="27.6">
      <c r="A68" s="259" t="s">
        <v>214</v>
      </c>
      <c r="B68" s="264">
        <v>1</v>
      </c>
      <c r="C68" s="264">
        <v>11</v>
      </c>
      <c r="D68" s="265" t="s">
        <v>213</v>
      </c>
      <c r="E68" s="266" t="s">
        <v>3</v>
      </c>
      <c r="F68" s="256">
        <v>300</v>
      </c>
      <c r="G68" s="256">
        <v>0</v>
      </c>
      <c r="H68" s="260">
        <v>0</v>
      </c>
    </row>
    <row r="69" spans="1:8">
      <c r="A69" s="259" t="s">
        <v>168</v>
      </c>
      <c r="B69" s="264">
        <v>1</v>
      </c>
      <c r="C69" s="264">
        <v>11</v>
      </c>
      <c r="D69" s="265" t="s">
        <v>213</v>
      </c>
      <c r="E69" s="266" t="s">
        <v>166</v>
      </c>
      <c r="F69" s="256">
        <v>300</v>
      </c>
      <c r="G69" s="256">
        <v>0</v>
      </c>
      <c r="H69" s="260">
        <v>0</v>
      </c>
    </row>
    <row r="70" spans="1:8">
      <c r="A70" s="259" t="s">
        <v>212</v>
      </c>
      <c r="B70" s="264">
        <v>1</v>
      </c>
      <c r="C70" s="264">
        <v>13</v>
      </c>
      <c r="D70" s="265" t="s">
        <v>3</v>
      </c>
      <c r="E70" s="266" t="s">
        <v>3</v>
      </c>
      <c r="F70" s="256">
        <v>31187.5</v>
      </c>
      <c r="G70" s="256">
        <v>18915.7</v>
      </c>
      <c r="H70" s="260">
        <v>0.60651543086172344</v>
      </c>
    </row>
    <row r="71" spans="1:8" ht="27.6">
      <c r="A71" s="259" t="s">
        <v>18</v>
      </c>
      <c r="B71" s="264">
        <v>1</v>
      </c>
      <c r="C71" s="264">
        <v>13</v>
      </c>
      <c r="D71" s="265" t="s">
        <v>17</v>
      </c>
      <c r="E71" s="266" t="s">
        <v>3</v>
      </c>
      <c r="F71" s="256">
        <v>5445</v>
      </c>
      <c r="G71" s="256">
        <v>2856.5</v>
      </c>
      <c r="H71" s="260">
        <v>0.52460973370064279</v>
      </c>
    </row>
    <row r="72" spans="1:8" ht="27.6">
      <c r="A72" s="259" t="s">
        <v>39</v>
      </c>
      <c r="B72" s="264">
        <v>1</v>
      </c>
      <c r="C72" s="264">
        <v>13</v>
      </c>
      <c r="D72" s="265" t="s">
        <v>38</v>
      </c>
      <c r="E72" s="266" t="s">
        <v>3</v>
      </c>
      <c r="F72" s="256">
        <v>2765.9</v>
      </c>
      <c r="G72" s="256">
        <v>1220.2</v>
      </c>
      <c r="H72" s="260">
        <v>0.4411583932897068</v>
      </c>
    </row>
    <row r="73" spans="1:8" ht="55.2">
      <c r="A73" s="259" t="s">
        <v>211</v>
      </c>
      <c r="B73" s="264">
        <v>1</v>
      </c>
      <c r="C73" s="264">
        <v>13</v>
      </c>
      <c r="D73" s="265" t="s">
        <v>210</v>
      </c>
      <c r="E73" s="266" t="s">
        <v>3</v>
      </c>
      <c r="F73" s="256">
        <v>1102.3</v>
      </c>
      <c r="G73" s="256">
        <v>486.8</v>
      </c>
      <c r="H73" s="260">
        <v>0.44162206295926704</v>
      </c>
    </row>
    <row r="74" spans="1:8" ht="69">
      <c r="A74" s="259" t="s">
        <v>2</v>
      </c>
      <c r="B74" s="264">
        <v>1</v>
      </c>
      <c r="C74" s="264">
        <v>13</v>
      </c>
      <c r="D74" s="265" t="s">
        <v>210</v>
      </c>
      <c r="E74" s="266" t="s">
        <v>1</v>
      </c>
      <c r="F74" s="256">
        <v>901.7</v>
      </c>
      <c r="G74" s="256">
        <v>442.5</v>
      </c>
      <c r="H74" s="260">
        <v>0.49073971387379389</v>
      </c>
    </row>
    <row r="75" spans="1:8" ht="27.6">
      <c r="A75" s="259" t="s">
        <v>14</v>
      </c>
      <c r="B75" s="264">
        <v>1</v>
      </c>
      <c r="C75" s="264">
        <v>13</v>
      </c>
      <c r="D75" s="265" t="s">
        <v>210</v>
      </c>
      <c r="E75" s="266" t="s">
        <v>13</v>
      </c>
      <c r="F75" s="256">
        <v>200.6</v>
      </c>
      <c r="G75" s="256">
        <v>44.3</v>
      </c>
      <c r="H75" s="260">
        <v>0.22083748753738783</v>
      </c>
    </row>
    <row r="76" spans="1:8" ht="27.6">
      <c r="A76" s="259" t="s">
        <v>209</v>
      </c>
      <c r="B76" s="264">
        <v>1</v>
      </c>
      <c r="C76" s="264">
        <v>13</v>
      </c>
      <c r="D76" s="265" t="s">
        <v>208</v>
      </c>
      <c r="E76" s="266" t="s">
        <v>3</v>
      </c>
      <c r="F76" s="256">
        <v>605.20000000000005</v>
      </c>
      <c r="G76" s="256">
        <v>284.7</v>
      </c>
      <c r="H76" s="260">
        <v>0.47042300066093851</v>
      </c>
    </row>
    <row r="77" spans="1:8" ht="69">
      <c r="A77" s="259" t="s">
        <v>2</v>
      </c>
      <c r="B77" s="264">
        <v>1</v>
      </c>
      <c r="C77" s="264">
        <v>13</v>
      </c>
      <c r="D77" s="265" t="s">
        <v>208</v>
      </c>
      <c r="E77" s="266" t="s">
        <v>1</v>
      </c>
      <c r="F77" s="256">
        <v>556.79999999999995</v>
      </c>
      <c r="G77" s="256">
        <v>279.10000000000002</v>
      </c>
      <c r="H77" s="260">
        <v>0.50125718390804608</v>
      </c>
    </row>
    <row r="78" spans="1:8" ht="27.6">
      <c r="A78" s="259" t="s">
        <v>14</v>
      </c>
      <c r="B78" s="264">
        <v>1</v>
      </c>
      <c r="C78" s="264">
        <v>13</v>
      </c>
      <c r="D78" s="265" t="s">
        <v>208</v>
      </c>
      <c r="E78" s="266" t="s">
        <v>13</v>
      </c>
      <c r="F78" s="256">
        <v>48.4</v>
      </c>
      <c r="G78" s="256">
        <v>5.6</v>
      </c>
      <c r="H78" s="260">
        <v>0.11570247933884296</v>
      </c>
    </row>
    <row r="79" spans="1:8" ht="42" customHeight="1">
      <c r="A79" s="259" t="s">
        <v>207</v>
      </c>
      <c r="B79" s="264">
        <v>1</v>
      </c>
      <c r="C79" s="264">
        <v>13</v>
      </c>
      <c r="D79" s="265" t="s">
        <v>206</v>
      </c>
      <c r="E79" s="266" t="s">
        <v>3</v>
      </c>
      <c r="F79" s="256">
        <v>452.5</v>
      </c>
      <c r="G79" s="256">
        <v>168.5</v>
      </c>
      <c r="H79" s="260">
        <v>0.37237569060773479</v>
      </c>
    </row>
    <row r="80" spans="1:8" ht="69">
      <c r="A80" s="259" t="s">
        <v>2</v>
      </c>
      <c r="B80" s="264">
        <v>1</v>
      </c>
      <c r="C80" s="264">
        <v>13</v>
      </c>
      <c r="D80" s="265" t="s">
        <v>206</v>
      </c>
      <c r="E80" s="266" t="s">
        <v>1</v>
      </c>
      <c r="F80" s="256">
        <v>393.5</v>
      </c>
      <c r="G80" s="256">
        <v>168.5</v>
      </c>
      <c r="H80" s="260">
        <v>0.42820838627700125</v>
      </c>
    </row>
    <row r="81" spans="1:8" ht="27.6">
      <c r="A81" s="259" t="s">
        <v>14</v>
      </c>
      <c r="B81" s="264">
        <v>1</v>
      </c>
      <c r="C81" s="264">
        <v>13</v>
      </c>
      <c r="D81" s="265" t="s">
        <v>206</v>
      </c>
      <c r="E81" s="266" t="s">
        <v>13</v>
      </c>
      <c r="F81" s="256">
        <v>59</v>
      </c>
      <c r="G81" s="256">
        <v>0</v>
      </c>
      <c r="H81" s="260">
        <v>0</v>
      </c>
    </row>
    <row r="82" spans="1:8" ht="41.4">
      <c r="A82" s="259" t="s">
        <v>205</v>
      </c>
      <c r="B82" s="264">
        <v>1</v>
      </c>
      <c r="C82" s="264">
        <v>13</v>
      </c>
      <c r="D82" s="265" t="s">
        <v>204</v>
      </c>
      <c r="E82" s="266" t="s">
        <v>3</v>
      </c>
      <c r="F82" s="256">
        <v>605.20000000000005</v>
      </c>
      <c r="G82" s="256">
        <v>280.2</v>
      </c>
      <c r="H82" s="260">
        <v>0.46298744216787835</v>
      </c>
    </row>
    <row r="83" spans="1:8" ht="69">
      <c r="A83" s="259" t="s">
        <v>2</v>
      </c>
      <c r="B83" s="264">
        <v>1</v>
      </c>
      <c r="C83" s="264">
        <v>13</v>
      </c>
      <c r="D83" s="265" t="s">
        <v>204</v>
      </c>
      <c r="E83" s="266" t="s">
        <v>1</v>
      </c>
      <c r="F83" s="256">
        <v>560</v>
      </c>
      <c r="G83" s="256">
        <v>276.2</v>
      </c>
      <c r="H83" s="260">
        <v>0.49321428571428572</v>
      </c>
    </row>
    <row r="84" spans="1:8" ht="27.6">
      <c r="A84" s="259" t="s">
        <v>14</v>
      </c>
      <c r="B84" s="264">
        <v>1</v>
      </c>
      <c r="C84" s="264">
        <v>13</v>
      </c>
      <c r="D84" s="265" t="s">
        <v>204</v>
      </c>
      <c r="E84" s="266" t="s">
        <v>13</v>
      </c>
      <c r="F84" s="256">
        <v>45.2</v>
      </c>
      <c r="G84" s="256">
        <v>4</v>
      </c>
      <c r="H84" s="260">
        <v>8.8495575221238937E-2</v>
      </c>
    </row>
    <row r="85" spans="1:8" ht="83.4" customHeight="1">
      <c r="A85" s="259" t="s">
        <v>203</v>
      </c>
      <c r="B85" s="264">
        <v>1</v>
      </c>
      <c r="C85" s="264">
        <v>13</v>
      </c>
      <c r="D85" s="265" t="s">
        <v>202</v>
      </c>
      <c r="E85" s="266" t="s">
        <v>3</v>
      </c>
      <c r="F85" s="256">
        <v>0.7</v>
      </c>
      <c r="G85" s="256">
        <v>0</v>
      </c>
      <c r="H85" s="260">
        <v>0</v>
      </c>
    </row>
    <row r="86" spans="1:8" ht="27.6">
      <c r="A86" s="259" t="s">
        <v>14</v>
      </c>
      <c r="B86" s="264">
        <v>1</v>
      </c>
      <c r="C86" s="264">
        <v>13</v>
      </c>
      <c r="D86" s="265" t="s">
        <v>202</v>
      </c>
      <c r="E86" s="266" t="s">
        <v>13</v>
      </c>
      <c r="F86" s="256">
        <v>0.7</v>
      </c>
      <c r="G86" s="256">
        <v>0</v>
      </c>
      <c r="H86" s="260">
        <v>0</v>
      </c>
    </row>
    <row r="87" spans="1:8">
      <c r="A87" s="259" t="s">
        <v>16</v>
      </c>
      <c r="B87" s="264">
        <v>1</v>
      </c>
      <c r="C87" s="264">
        <v>13</v>
      </c>
      <c r="D87" s="265" t="s">
        <v>15</v>
      </c>
      <c r="E87" s="266" t="s">
        <v>3</v>
      </c>
      <c r="F87" s="256">
        <v>2679.1</v>
      </c>
      <c r="G87" s="256">
        <v>1636.3</v>
      </c>
      <c r="H87" s="260">
        <v>0.61076480907767539</v>
      </c>
    </row>
    <row r="88" spans="1:8" ht="27.6">
      <c r="A88" s="259" t="s">
        <v>6</v>
      </c>
      <c r="B88" s="264">
        <v>1</v>
      </c>
      <c r="C88" s="264">
        <v>13</v>
      </c>
      <c r="D88" s="265" t="s">
        <v>11</v>
      </c>
      <c r="E88" s="266" t="s">
        <v>3</v>
      </c>
      <c r="F88" s="256">
        <v>1879.1</v>
      </c>
      <c r="G88" s="256">
        <v>1289</v>
      </c>
      <c r="H88" s="260">
        <v>0.68596668617955403</v>
      </c>
    </row>
    <row r="89" spans="1:8" ht="69">
      <c r="A89" s="259" t="s">
        <v>2</v>
      </c>
      <c r="B89" s="264">
        <v>1</v>
      </c>
      <c r="C89" s="264">
        <v>13</v>
      </c>
      <c r="D89" s="265" t="s">
        <v>11</v>
      </c>
      <c r="E89" s="266" t="s">
        <v>1</v>
      </c>
      <c r="F89" s="256">
        <v>1853.5</v>
      </c>
      <c r="G89" s="256">
        <v>1269.8</v>
      </c>
      <c r="H89" s="260">
        <v>0.68508227677367139</v>
      </c>
    </row>
    <row r="90" spans="1:8" ht="27.6">
      <c r="A90" s="259" t="s">
        <v>14</v>
      </c>
      <c r="B90" s="264">
        <v>1</v>
      </c>
      <c r="C90" s="264">
        <v>13</v>
      </c>
      <c r="D90" s="265" t="s">
        <v>11</v>
      </c>
      <c r="E90" s="266" t="s">
        <v>13</v>
      </c>
      <c r="F90" s="256">
        <v>24.7</v>
      </c>
      <c r="G90" s="256">
        <v>18.3</v>
      </c>
      <c r="H90" s="260">
        <v>0.74089068825910931</v>
      </c>
    </row>
    <row r="91" spans="1:8">
      <c r="A91" s="259" t="s">
        <v>168</v>
      </c>
      <c r="B91" s="264">
        <v>1</v>
      </c>
      <c r="C91" s="264">
        <v>13</v>
      </c>
      <c r="D91" s="265" t="s">
        <v>11</v>
      </c>
      <c r="E91" s="266" t="s">
        <v>166</v>
      </c>
      <c r="F91" s="256">
        <v>0.9</v>
      </c>
      <c r="G91" s="256">
        <v>0.9</v>
      </c>
      <c r="H91" s="260">
        <v>1</v>
      </c>
    </row>
    <row r="92" spans="1:8" ht="41.4">
      <c r="A92" s="259" t="s">
        <v>4</v>
      </c>
      <c r="B92" s="264">
        <v>1</v>
      </c>
      <c r="C92" s="264">
        <v>13</v>
      </c>
      <c r="D92" s="265" t="s">
        <v>9</v>
      </c>
      <c r="E92" s="266" t="s">
        <v>3</v>
      </c>
      <c r="F92" s="256">
        <v>800</v>
      </c>
      <c r="G92" s="256">
        <v>347.3</v>
      </c>
      <c r="H92" s="260">
        <v>0.43412500000000004</v>
      </c>
    </row>
    <row r="93" spans="1:8" ht="69">
      <c r="A93" s="259" t="s">
        <v>2</v>
      </c>
      <c r="B93" s="264">
        <v>1</v>
      </c>
      <c r="C93" s="264">
        <v>13</v>
      </c>
      <c r="D93" s="265" t="s">
        <v>9</v>
      </c>
      <c r="E93" s="266" t="s">
        <v>1</v>
      </c>
      <c r="F93" s="256">
        <v>800</v>
      </c>
      <c r="G93" s="256">
        <v>347.3</v>
      </c>
      <c r="H93" s="260">
        <v>0.43412500000000004</v>
      </c>
    </row>
    <row r="94" spans="1:8" ht="27.6">
      <c r="A94" s="259" t="s">
        <v>99</v>
      </c>
      <c r="B94" s="264">
        <v>1</v>
      </c>
      <c r="C94" s="264">
        <v>13</v>
      </c>
      <c r="D94" s="265" t="s">
        <v>98</v>
      </c>
      <c r="E94" s="266" t="s">
        <v>3</v>
      </c>
      <c r="F94" s="256">
        <v>155.9</v>
      </c>
      <c r="G94" s="256">
        <v>108.1</v>
      </c>
      <c r="H94" s="260">
        <v>0.69339320076972411</v>
      </c>
    </row>
    <row r="95" spans="1:8" ht="27.6">
      <c r="A95" s="259" t="s">
        <v>97</v>
      </c>
      <c r="B95" s="264">
        <v>1</v>
      </c>
      <c r="C95" s="264">
        <v>13</v>
      </c>
      <c r="D95" s="265" t="s">
        <v>96</v>
      </c>
      <c r="E95" s="266" t="s">
        <v>3</v>
      </c>
      <c r="F95" s="256">
        <v>155.9</v>
      </c>
      <c r="G95" s="256">
        <v>108.1</v>
      </c>
      <c r="H95" s="260">
        <v>0.69339320076972411</v>
      </c>
    </row>
    <row r="96" spans="1:8" ht="27.6">
      <c r="A96" s="259" t="s">
        <v>201</v>
      </c>
      <c r="B96" s="264">
        <v>1</v>
      </c>
      <c r="C96" s="264">
        <v>13</v>
      </c>
      <c r="D96" s="265" t="s">
        <v>200</v>
      </c>
      <c r="E96" s="266" t="s">
        <v>3</v>
      </c>
      <c r="F96" s="256">
        <v>155.9</v>
      </c>
      <c r="G96" s="256">
        <v>108.1</v>
      </c>
      <c r="H96" s="260">
        <v>0.69339320076972411</v>
      </c>
    </row>
    <row r="97" spans="1:8" ht="27.6">
      <c r="A97" s="259" t="s">
        <v>14</v>
      </c>
      <c r="B97" s="264">
        <v>1</v>
      </c>
      <c r="C97" s="264">
        <v>13</v>
      </c>
      <c r="D97" s="265" t="s">
        <v>200</v>
      </c>
      <c r="E97" s="266" t="s">
        <v>13</v>
      </c>
      <c r="F97" s="256">
        <v>11.2</v>
      </c>
      <c r="G97" s="256">
        <v>6.5</v>
      </c>
      <c r="H97" s="260">
        <v>0.5803571428571429</v>
      </c>
    </row>
    <row r="98" spans="1:8">
      <c r="A98" s="259" t="s">
        <v>168</v>
      </c>
      <c r="B98" s="264">
        <v>1</v>
      </c>
      <c r="C98" s="264">
        <v>13</v>
      </c>
      <c r="D98" s="265" t="s">
        <v>200</v>
      </c>
      <c r="E98" s="266" t="s">
        <v>166</v>
      </c>
      <c r="F98" s="256">
        <v>144.69999999999999</v>
      </c>
      <c r="G98" s="256">
        <v>101.6</v>
      </c>
      <c r="H98" s="260">
        <v>0.7021423635107118</v>
      </c>
    </row>
    <row r="99" spans="1:8">
      <c r="A99" s="259" t="s">
        <v>322</v>
      </c>
      <c r="B99" s="264">
        <v>1</v>
      </c>
      <c r="C99" s="264">
        <v>13</v>
      </c>
      <c r="D99" s="265" t="s">
        <v>321</v>
      </c>
      <c r="E99" s="266" t="s">
        <v>3</v>
      </c>
      <c r="F99" s="256">
        <v>12508</v>
      </c>
      <c r="G99" s="256">
        <v>8279</v>
      </c>
      <c r="H99" s="260">
        <v>0.66189638631275982</v>
      </c>
    </row>
    <row r="100" spans="1:8" ht="27.6">
      <c r="A100" s="259" t="s">
        <v>320</v>
      </c>
      <c r="B100" s="264">
        <v>1</v>
      </c>
      <c r="C100" s="264">
        <v>13</v>
      </c>
      <c r="D100" s="265" t="s">
        <v>319</v>
      </c>
      <c r="E100" s="266" t="s">
        <v>3</v>
      </c>
      <c r="F100" s="256">
        <v>10008</v>
      </c>
      <c r="G100" s="256">
        <v>6416.1</v>
      </c>
      <c r="H100" s="260">
        <v>0.64109712230215832</v>
      </c>
    </row>
    <row r="101" spans="1:8" ht="69">
      <c r="A101" s="259" t="s">
        <v>2</v>
      </c>
      <c r="B101" s="264">
        <v>1</v>
      </c>
      <c r="C101" s="264">
        <v>13</v>
      </c>
      <c r="D101" s="265" t="s">
        <v>319</v>
      </c>
      <c r="E101" s="266" t="s">
        <v>1</v>
      </c>
      <c r="F101" s="256">
        <v>9881.1</v>
      </c>
      <c r="G101" s="256">
        <v>6310.5</v>
      </c>
      <c r="H101" s="260">
        <v>0.63864347086862794</v>
      </c>
    </row>
    <row r="102" spans="1:8" ht="27.6">
      <c r="A102" s="259" t="s">
        <v>14</v>
      </c>
      <c r="B102" s="264">
        <v>1</v>
      </c>
      <c r="C102" s="264">
        <v>13</v>
      </c>
      <c r="D102" s="265" t="s">
        <v>319</v>
      </c>
      <c r="E102" s="266" t="s">
        <v>13</v>
      </c>
      <c r="F102" s="256">
        <v>126.9</v>
      </c>
      <c r="G102" s="256">
        <v>105.6</v>
      </c>
      <c r="H102" s="260">
        <v>0.83215130023640649</v>
      </c>
    </row>
    <row r="103" spans="1:8" ht="41.4">
      <c r="A103" s="259" t="s">
        <v>4</v>
      </c>
      <c r="B103" s="264">
        <v>1</v>
      </c>
      <c r="C103" s="264">
        <v>13</v>
      </c>
      <c r="D103" s="265" t="s">
        <v>318</v>
      </c>
      <c r="E103" s="266" t="s">
        <v>3</v>
      </c>
      <c r="F103" s="256">
        <v>2500</v>
      </c>
      <c r="G103" s="256">
        <v>1863</v>
      </c>
      <c r="H103" s="260">
        <v>0.74519999999999997</v>
      </c>
    </row>
    <row r="104" spans="1:8" ht="69">
      <c r="A104" s="259" t="s">
        <v>2</v>
      </c>
      <c r="B104" s="264">
        <v>1</v>
      </c>
      <c r="C104" s="264">
        <v>13</v>
      </c>
      <c r="D104" s="265" t="s">
        <v>318</v>
      </c>
      <c r="E104" s="266" t="s">
        <v>1</v>
      </c>
      <c r="F104" s="256">
        <v>2500</v>
      </c>
      <c r="G104" s="256">
        <v>1863</v>
      </c>
      <c r="H104" s="260">
        <v>0.74519999999999997</v>
      </c>
    </row>
    <row r="105" spans="1:8" ht="41.4">
      <c r="A105" s="259" t="s">
        <v>289</v>
      </c>
      <c r="B105" s="264">
        <v>1</v>
      </c>
      <c r="C105" s="264">
        <v>13</v>
      </c>
      <c r="D105" s="265" t="s">
        <v>288</v>
      </c>
      <c r="E105" s="266" t="s">
        <v>3</v>
      </c>
      <c r="F105" s="256">
        <v>11507.5</v>
      </c>
      <c r="G105" s="256">
        <v>7258.2</v>
      </c>
      <c r="H105" s="260">
        <v>0.63073647621116657</v>
      </c>
    </row>
    <row r="106" spans="1:8" ht="27.6">
      <c r="A106" s="259" t="s">
        <v>287</v>
      </c>
      <c r="B106" s="264">
        <v>1</v>
      </c>
      <c r="C106" s="264">
        <v>13</v>
      </c>
      <c r="D106" s="265" t="s">
        <v>286</v>
      </c>
      <c r="E106" s="266" t="s">
        <v>3</v>
      </c>
      <c r="F106" s="256">
        <v>769.3</v>
      </c>
      <c r="G106" s="256">
        <v>437</v>
      </c>
      <c r="H106" s="260">
        <v>0.56804887560119588</v>
      </c>
    </row>
    <row r="107" spans="1:8" ht="27.6">
      <c r="A107" s="259" t="s">
        <v>257</v>
      </c>
      <c r="B107" s="264">
        <v>1</v>
      </c>
      <c r="C107" s="264">
        <v>13</v>
      </c>
      <c r="D107" s="265" t="s">
        <v>286</v>
      </c>
      <c r="E107" s="266" t="s">
        <v>255</v>
      </c>
      <c r="F107" s="256">
        <v>769.3</v>
      </c>
      <c r="G107" s="256">
        <v>437</v>
      </c>
      <c r="H107" s="260">
        <v>0.56804887560119588</v>
      </c>
    </row>
    <row r="108" spans="1:8">
      <c r="A108" s="259" t="s">
        <v>285</v>
      </c>
      <c r="B108" s="264">
        <v>1</v>
      </c>
      <c r="C108" s="264">
        <v>13</v>
      </c>
      <c r="D108" s="265" t="s">
        <v>284</v>
      </c>
      <c r="E108" s="266" t="s">
        <v>3</v>
      </c>
      <c r="F108" s="256">
        <v>10738.2</v>
      </c>
      <c r="G108" s="256">
        <v>6821.2</v>
      </c>
      <c r="H108" s="260">
        <v>0.63522750554096585</v>
      </c>
    </row>
    <row r="109" spans="1:8" ht="27.6">
      <c r="A109" s="259" t="s">
        <v>257</v>
      </c>
      <c r="B109" s="264">
        <v>1</v>
      </c>
      <c r="C109" s="264">
        <v>13</v>
      </c>
      <c r="D109" s="265" t="s">
        <v>284</v>
      </c>
      <c r="E109" s="266" t="s">
        <v>255</v>
      </c>
      <c r="F109" s="256">
        <v>8238.2000000000007</v>
      </c>
      <c r="G109" s="256">
        <v>5650.6</v>
      </c>
      <c r="H109" s="260">
        <v>0.68590226020247136</v>
      </c>
    </row>
    <row r="110" spans="1:8" ht="41.4">
      <c r="A110" s="259" t="s">
        <v>4</v>
      </c>
      <c r="B110" s="264">
        <v>1</v>
      </c>
      <c r="C110" s="264">
        <v>13</v>
      </c>
      <c r="D110" s="265" t="s">
        <v>283</v>
      </c>
      <c r="E110" s="266" t="s">
        <v>3</v>
      </c>
      <c r="F110" s="256">
        <v>2500</v>
      </c>
      <c r="G110" s="256">
        <v>1170.5999999999999</v>
      </c>
      <c r="H110" s="260">
        <v>0.46823999999999999</v>
      </c>
    </row>
    <row r="111" spans="1:8" ht="27.6">
      <c r="A111" s="259" t="s">
        <v>257</v>
      </c>
      <c r="B111" s="264">
        <v>1</v>
      </c>
      <c r="C111" s="264">
        <v>13</v>
      </c>
      <c r="D111" s="265" t="s">
        <v>283</v>
      </c>
      <c r="E111" s="266" t="s">
        <v>255</v>
      </c>
      <c r="F111" s="256">
        <v>2500</v>
      </c>
      <c r="G111" s="256">
        <v>1170.5999999999999</v>
      </c>
      <c r="H111" s="260">
        <v>0.46823999999999999</v>
      </c>
    </row>
    <row r="112" spans="1:8" ht="41.4">
      <c r="A112" s="259" t="s">
        <v>298</v>
      </c>
      <c r="B112" s="264">
        <v>1</v>
      </c>
      <c r="C112" s="264">
        <v>13</v>
      </c>
      <c r="D112" s="265" t="s">
        <v>297</v>
      </c>
      <c r="E112" s="266" t="s">
        <v>3</v>
      </c>
      <c r="F112" s="256">
        <v>735.1</v>
      </c>
      <c r="G112" s="256">
        <v>403.8</v>
      </c>
      <c r="H112" s="260">
        <v>0.54931301863692017</v>
      </c>
    </row>
    <row r="113" spans="1:8" ht="27.6">
      <c r="A113" s="259" t="s">
        <v>296</v>
      </c>
      <c r="B113" s="264">
        <v>1</v>
      </c>
      <c r="C113" s="264">
        <v>13</v>
      </c>
      <c r="D113" s="265" t="s">
        <v>295</v>
      </c>
      <c r="E113" s="266" t="s">
        <v>3</v>
      </c>
      <c r="F113" s="256">
        <v>735.1</v>
      </c>
      <c r="G113" s="256">
        <v>403.8</v>
      </c>
      <c r="H113" s="260">
        <v>0.54931301863692017</v>
      </c>
    </row>
    <row r="114" spans="1:8" ht="27.6">
      <c r="A114" s="259" t="s">
        <v>317</v>
      </c>
      <c r="B114" s="264">
        <v>1</v>
      </c>
      <c r="C114" s="264">
        <v>13</v>
      </c>
      <c r="D114" s="265" t="s">
        <v>316</v>
      </c>
      <c r="E114" s="266" t="s">
        <v>3</v>
      </c>
      <c r="F114" s="256">
        <v>79.900000000000006</v>
      </c>
      <c r="G114" s="256">
        <v>79.7</v>
      </c>
      <c r="H114" s="260">
        <v>0.99749687108886109</v>
      </c>
    </row>
    <row r="115" spans="1:8" ht="27.6">
      <c r="A115" s="259" t="s">
        <v>14</v>
      </c>
      <c r="B115" s="264">
        <v>1</v>
      </c>
      <c r="C115" s="264">
        <v>13</v>
      </c>
      <c r="D115" s="265" t="s">
        <v>316</v>
      </c>
      <c r="E115" s="266" t="s">
        <v>13</v>
      </c>
      <c r="F115" s="256">
        <v>79.900000000000006</v>
      </c>
      <c r="G115" s="256">
        <v>79.7</v>
      </c>
      <c r="H115" s="260">
        <v>0.99749687108886109</v>
      </c>
    </row>
    <row r="116" spans="1:8" ht="27.6">
      <c r="A116" s="259" t="s">
        <v>315</v>
      </c>
      <c r="B116" s="264">
        <v>1</v>
      </c>
      <c r="C116" s="264">
        <v>13</v>
      </c>
      <c r="D116" s="265" t="s">
        <v>314</v>
      </c>
      <c r="E116" s="266" t="s">
        <v>3</v>
      </c>
      <c r="F116" s="256">
        <v>655.20000000000005</v>
      </c>
      <c r="G116" s="256">
        <v>324.10000000000002</v>
      </c>
      <c r="H116" s="260">
        <v>0.49465811965811968</v>
      </c>
    </row>
    <row r="117" spans="1:8" ht="27.6">
      <c r="A117" s="259" t="s">
        <v>14</v>
      </c>
      <c r="B117" s="264">
        <v>1</v>
      </c>
      <c r="C117" s="264">
        <v>13</v>
      </c>
      <c r="D117" s="265" t="s">
        <v>314</v>
      </c>
      <c r="E117" s="266" t="s">
        <v>13</v>
      </c>
      <c r="F117" s="256">
        <v>655.20000000000005</v>
      </c>
      <c r="G117" s="256">
        <v>324.10000000000002</v>
      </c>
      <c r="H117" s="260">
        <v>0.49465811965811968</v>
      </c>
    </row>
    <row r="118" spans="1:8" ht="41.4">
      <c r="A118" s="259" t="s">
        <v>199</v>
      </c>
      <c r="B118" s="264">
        <v>1</v>
      </c>
      <c r="C118" s="264">
        <v>13</v>
      </c>
      <c r="D118" s="265" t="s">
        <v>198</v>
      </c>
      <c r="E118" s="266" t="s">
        <v>3</v>
      </c>
      <c r="F118" s="256">
        <v>21</v>
      </c>
      <c r="G118" s="256">
        <v>0</v>
      </c>
      <c r="H118" s="260">
        <v>0</v>
      </c>
    </row>
    <row r="119" spans="1:8" ht="27.6">
      <c r="A119" s="259" t="s">
        <v>197</v>
      </c>
      <c r="B119" s="264">
        <v>1</v>
      </c>
      <c r="C119" s="264">
        <v>13</v>
      </c>
      <c r="D119" s="265" t="s">
        <v>196</v>
      </c>
      <c r="E119" s="266" t="s">
        <v>3</v>
      </c>
      <c r="F119" s="256">
        <v>21</v>
      </c>
      <c r="G119" s="256">
        <v>0</v>
      </c>
      <c r="H119" s="260">
        <v>0</v>
      </c>
    </row>
    <row r="120" spans="1:8" ht="27.6">
      <c r="A120" s="259" t="s">
        <v>195</v>
      </c>
      <c r="B120" s="264">
        <v>1</v>
      </c>
      <c r="C120" s="264">
        <v>13</v>
      </c>
      <c r="D120" s="265" t="s">
        <v>194</v>
      </c>
      <c r="E120" s="266" t="s">
        <v>3</v>
      </c>
      <c r="F120" s="256">
        <v>21</v>
      </c>
      <c r="G120" s="256">
        <v>0</v>
      </c>
      <c r="H120" s="260">
        <v>0</v>
      </c>
    </row>
    <row r="121" spans="1:8" ht="27.6">
      <c r="A121" s="259" t="s">
        <v>14</v>
      </c>
      <c r="B121" s="264">
        <v>1</v>
      </c>
      <c r="C121" s="264">
        <v>13</v>
      </c>
      <c r="D121" s="265" t="s">
        <v>194</v>
      </c>
      <c r="E121" s="266" t="s">
        <v>13</v>
      </c>
      <c r="F121" s="256">
        <v>21</v>
      </c>
      <c r="G121" s="256">
        <v>0</v>
      </c>
      <c r="H121" s="260">
        <v>0</v>
      </c>
    </row>
    <row r="122" spans="1:8" ht="55.2">
      <c r="A122" s="259" t="s">
        <v>278</v>
      </c>
      <c r="B122" s="264">
        <v>1</v>
      </c>
      <c r="C122" s="264">
        <v>13</v>
      </c>
      <c r="D122" s="265" t="s">
        <v>277</v>
      </c>
      <c r="E122" s="266" t="s">
        <v>3</v>
      </c>
      <c r="F122" s="256">
        <v>760</v>
      </c>
      <c r="G122" s="256">
        <v>10</v>
      </c>
      <c r="H122" s="260">
        <v>1.3157894736842105E-2</v>
      </c>
    </row>
    <row r="123" spans="1:8" ht="55.2">
      <c r="A123" s="259" t="s">
        <v>276</v>
      </c>
      <c r="B123" s="264">
        <v>1</v>
      </c>
      <c r="C123" s="264">
        <v>13</v>
      </c>
      <c r="D123" s="265" t="s">
        <v>275</v>
      </c>
      <c r="E123" s="266" t="s">
        <v>3</v>
      </c>
      <c r="F123" s="256">
        <v>760</v>
      </c>
      <c r="G123" s="256">
        <v>10</v>
      </c>
      <c r="H123" s="260">
        <v>1.3157894736842105E-2</v>
      </c>
    </row>
    <row r="124" spans="1:8" ht="55.2">
      <c r="A124" s="259" t="s">
        <v>274</v>
      </c>
      <c r="B124" s="264">
        <v>1</v>
      </c>
      <c r="C124" s="264">
        <v>13</v>
      </c>
      <c r="D124" s="265" t="s">
        <v>273</v>
      </c>
      <c r="E124" s="266" t="s">
        <v>3</v>
      </c>
      <c r="F124" s="256">
        <v>550</v>
      </c>
      <c r="G124" s="256">
        <v>0</v>
      </c>
      <c r="H124" s="260">
        <v>0</v>
      </c>
    </row>
    <row r="125" spans="1:8" ht="27.6">
      <c r="A125" s="259" t="s">
        <v>14</v>
      </c>
      <c r="B125" s="264">
        <v>1</v>
      </c>
      <c r="C125" s="264">
        <v>13</v>
      </c>
      <c r="D125" s="265" t="s">
        <v>273</v>
      </c>
      <c r="E125" s="266" t="s">
        <v>13</v>
      </c>
      <c r="F125" s="256">
        <v>550</v>
      </c>
      <c r="G125" s="256">
        <v>0</v>
      </c>
      <c r="H125" s="260">
        <v>0</v>
      </c>
    </row>
    <row r="126" spans="1:8" ht="27.6">
      <c r="A126" s="259" t="s">
        <v>282</v>
      </c>
      <c r="B126" s="264">
        <v>1</v>
      </c>
      <c r="C126" s="264">
        <v>13</v>
      </c>
      <c r="D126" s="265" t="s">
        <v>281</v>
      </c>
      <c r="E126" s="266" t="s">
        <v>3</v>
      </c>
      <c r="F126" s="256">
        <v>150</v>
      </c>
      <c r="G126" s="256">
        <v>10</v>
      </c>
      <c r="H126" s="260">
        <v>6.6666666666666666E-2</v>
      </c>
    </row>
    <row r="127" spans="1:8" ht="27.6">
      <c r="A127" s="259" t="s">
        <v>14</v>
      </c>
      <c r="B127" s="264">
        <v>1</v>
      </c>
      <c r="C127" s="264">
        <v>13</v>
      </c>
      <c r="D127" s="265" t="s">
        <v>281</v>
      </c>
      <c r="E127" s="266" t="s">
        <v>13</v>
      </c>
      <c r="F127" s="256">
        <v>150</v>
      </c>
      <c r="G127" s="256">
        <v>10</v>
      </c>
      <c r="H127" s="260">
        <v>6.6666666666666666E-2</v>
      </c>
    </row>
    <row r="128" spans="1:8">
      <c r="A128" s="259" t="s">
        <v>272</v>
      </c>
      <c r="B128" s="264">
        <v>1</v>
      </c>
      <c r="C128" s="264">
        <v>13</v>
      </c>
      <c r="D128" s="265" t="s">
        <v>271</v>
      </c>
      <c r="E128" s="266" t="s">
        <v>3</v>
      </c>
      <c r="F128" s="256">
        <v>60</v>
      </c>
      <c r="G128" s="256">
        <v>0</v>
      </c>
      <c r="H128" s="260">
        <v>0</v>
      </c>
    </row>
    <row r="129" spans="1:8" ht="27.6">
      <c r="A129" s="259" t="s">
        <v>14</v>
      </c>
      <c r="B129" s="264">
        <v>1</v>
      </c>
      <c r="C129" s="264">
        <v>13</v>
      </c>
      <c r="D129" s="265" t="s">
        <v>271</v>
      </c>
      <c r="E129" s="266" t="s">
        <v>13</v>
      </c>
      <c r="F129" s="256">
        <v>60</v>
      </c>
      <c r="G129" s="256">
        <v>0</v>
      </c>
      <c r="H129" s="260">
        <v>0</v>
      </c>
    </row>
    <row r="130" spans="1:8" ht="41.4">
      <c r="A130" s="259" t="s">
        <v>193</v>
      </c>
      <c r="B130" s="264">
        <v>1</v>
      </c>
      <c r="C130" s="264">
        <v>13</v>
      </c>
      <c r="D130" s="265" t="s">
        <v>192</v>
      </c>
      <c r="E130" s="266" t="s">
        <v>3</v>
      </c>
      <c r="F130" s="256">
        <v>40</v>
      </c>
      <c r="G130" s="256">
        <v>0</v>
      </c>
      <c r="H130" s="260">
        <v>0</v>
      </c>
    </row>
    <row r="131" spans="1:8" ht="96.6">
      <c r="A131" s="259" t="s">
        <v>191</v>
      </c>
      <c r="B131" s="264">
        <v>1</v>
      </c>
      <c r="C131" s="264">
        <v>13</v>
      </c>
      <c r="D131" s="265" t="s">
        <v>190</v>
      </c>
      <c r="E131" s="266" t="s">
        <v>3</v>
      </c>
      <c r="F131" s="256">
        <v>40</v>
      </c>
      <c r="G131" s="256">
        <v>0</v>
      </c>
      <c r="H131" s="260">
        <v>0</v>
      </c>
    </row>
    <row r="132" spans="1:8" ht="69">
      <c r="A132" s="259" t="s">
        <v>189</v>
      </c>
      <c r="B132" s="264">
        <v>1</v>
      </c>
      <c r="C132" s="264">
        <v>13</v>
      </c>
      <c r="D132" s="265" t="s">
        <v>188</v>
      </c>
      <c r="E132" s="266" t="s">
        <v>3</v>
      </c>
      <c r="F132" s="256">
        <v>25</v>
      </c>
      <c r="G132" s="256">
        <v>0</v>
      </c>
      <c r="H132" s="260">
        <v>0</v>
      </c>
    </row>
    <row r="133" spans="1:8" ht="27.6">
      <c r="A133" s="259" t="s">
        <v>14</v>
      </c>
      <c r="B133" s="264">
        <v>1</v>
      </c>
      <c r="C133" s="264">
        <v>13</v>
      </c>
      <c r="D133" s="265" t="s">
        <v>188</v>
      </c>
      <c r="E133" s="266" t="s">
        <v>13</v>
      </c>
      <c r="F133" s="256">
        <v>25</v>
      </c>
      <c r="G133" s="256">
        <v>0</v>
      </c>
      <c r="H133" s="260">
        <v>0</v>
      </c>
    </row>
    <row r="134" spans="1:8" ht="55.2">
      <c r="A134" s="259" t="s">
        <v>187</v>
      </c>
      <c r="B134" s="264">
        <v>1</v>
      </c>
      <c r="C134" s="264">
        <v>13</v>
      </c>
      <c r="D134" s="265" t="s">
        <v>186</v>
      </c>
      <c r="E134" s="266" t="s">
        <v>3</v>
      </c>
      <c r="F134" s="256">
        <v>10</v>
      </c>
      <c r="G134" s="256">
        <v>0</v>
      </c>
      <c r="H134" s="260">
        <v>0</v>
      </c>
    </row>
    <row r="135" spans="1:8" ht="27.6">
      <c r="A135" s="259" t="s">
        <v>14</v>
      </c>
      <c r="B135" s="264">
        <v>1</v>
      </c>
      <c r="C135" s="264">
        <v>13</v>
      </c>
      <c r="D135" s="265" t="s">
        <v>186</v>
      </c>
      <c r="E135" s="266" t="s">
        <v>13</v>
      </c>
      <c r="F135" s="256">
        <v>10</v>
      </c>
      <c r="G135" s="256">
        <v>0</v>
      </c>
      <c r="H135" s="260">
        <v>0</v>
      </c>
    </row>
    <row r="136" spans="1:8" ht="41.4" customHeight="1">
      <c r="A136" s="259" t="s">
        <v>185</v>
      </c>
      <c r="B136" s="264">
        <v>1</v>
      </c>
      <c r="C136" s="264">
        <v>13</v>
      </c>
      <c r="D136" s="265" t="s">
        <v>184</v>
      </c>
      <c r="E136" s="266" t="s">
        <v>3</v>
      </c>
      <c r="F136" s="256">
        <v>5</v>
      </c>
      <c r="G136" s="256">
        <v>0</v>
      </c>
      <c r="H136" s="260">
        <v>0</v>
      </c>
    </row>
    <row r="137" spans="1:8" ht="27.6">
      <c r="A137" s="259" t="s">
        <v>14</v>
      </c>
      <c r="B137" s="264">
        <v>1</v>
      </c>
      <c r="C137" s="264">
        <v>13</v>
      </c>
      <c r="D137" s="265" t="s">
        <v>184</v>
      </c>
      <c r="E137" s="266" t="s">
        <v>13</v>
      </c>
      <c r="F137" s="256">
        <v>5</v>
      </c>
      <c r="G137" s="256">
        <v>0</v>
      </c>
      <c r="H137" s="260">
        <v>0</v>
      </c>
    </row>
    <row r="138" spans="1:8" ht="41.4">
      <c r="A138" s="259" t="s">
        <v>183</v>
      </c>
      <c r="B138" s="264">
        <v>1</v>
      </c>
      <c r="C138" s="264">
        <v>13</v>
      </c>
      <c r="D138" s="265" t="s">
        <v>182</v>
      </c>
      <c r="E138" s="266" t="s">
        <v>3</v>
      </c>
      <c r="F138" s="256">
        <v>15</v>
      </c>
      <c r="G138" s="256">
        <v>0</v>
      </c>
      <c r="H138" s="260">
        <v>0</v>
      </c>
    </row>
    <row r="139" spans="1:8" ht="138">
      <c r="A139" s="259" t="s">
        <v>181</v>
      </c>
      <c r="B139" s="264">
        <v>1</v>
      </c>
      <c r="C139" s="264">
        <v>13</v>
      </c>
      <c r="D139" s="265" t="s">
        <v>180</v>
      </c>
      <c r="E139" s="266" t="s">
        <v>3</v>
      </c>
      <c r="F139" s="256">
        <v>15</v>
      </c>
      <c r="G139" s="256">
        <v>0</v>
      </c>
      <c r="H139" s="260">
        <v>0</v>
      </c>
    </row>
    <row r="140" spans="1:8" ht="27.6">
      <c r="A140" s="259" t="s">
        <v>179</v>
      </c>
      <c r="B140" s="264">
        <v>1</v>
      </c>
      <c r="C140" s="264">
        <v>13</v>
      </c>
      <c r="D140" s="265" t="s">
        <v>178</v>
      </c>
      <c r="E140" s="266" t="s">
        <v>3</v>
      </c>
      <c r="F140" s="256">
        <v>15</v>
      </c>
      <c r="G140" s="256">
        <v>0</v>
      </c>
      <c r="H140" s="260">
        <v>0</v>
      </c>
    </row>
    <row r="141" spans="1:8" ht="27.6">
      <c r="A141" s="259" t="s">
        <v>14</v>
      </c>
      <c r="B141" s="264">
        <v>1</v>
      </c>
      <c r="C141" s="264">
        <v>13</v>
      </c>
      <c r="D141" s="265" t="s">
        <v>178</v>
      </c>
      <c r="E141" s="266" t="s">
        <v>13</v>
      </c>
      <c r="F141" s="256">
        <v>15</v>
      </c>
      <c r="G141" s="256">
        <v>0</v>
      </c>
      <c r="H141" s="260">
        <v>0</v>
      </c>
    </row>
    <row r="142" spans="1:8">
      <c r="A142" s="259" t="s">
        <v>61</v>
      </c>
      <c r="B142" s="264">
        <v>4</v>
      </c>
      <c r="C142" s="264">
        <v>0</v>
      </c>
      <c r="D142" s="265" t="s">
        <v>3</v>
      </c>
      <c r="E142" s="266" t="s">
        <v>3</v>
      </c>
      <c r="F142" s="256">
        <v>10865.3</v>
      </c>
      <c r="G142" s="256">
        <v>40</v>
      </c>
      <c r="H142" s="260">
        <v>3.6814445988605934E-3</v>
      </c>
    </row>
    <row r="143" spans="1:8">
      <c r="A143" s="259" t="s">
        <v>177</v>
      </c>
      <c r="B143" s="264">
        <v>4</v>
      </c>
      <c r="C143" s="264">
        <v>5</v>
      </c>
      <c r="D143" s="265" t="s">
        <v>3</v>
      </c>
      <c r="E143" s="266" t="s">
        <v>3</v>
      </c>
      <c r="F143" s="256">
        <v>603.70000000000005</v>
      </c>
      <c r="G143" s="256">
        <v>40</v>
      </c>
      <c r="H143" s="260">
        <v>6.6258075202915351E-2</v>
      </c>
    </row>
    <row r="144" spans="1:8" ht="27.6">
      <c r="A144" s="259" t="s">
        <v>18</v>
      </c>
      <c r="B144" s="264">
        <v>4</v>
      </c>
      <c r="C144" s="264">
        <v>5</v>
      </c>
      <c r="D144" s="265" t="s">
        <v>17</v>
      </c>
      <c r="E144" s="266" t="s">
        <v>3</v>
      </c>
      <c r="F144" s="256">
        <v>603.70000000000005</v>
      </c>
      <c r="G144" s="256">
        <v>40</v>
      </c>
      <c r="H144" s="260">
        <v>6.6258075202915351E-2</v>
      </c>
    </row>
    <row r="145" spans="1:8" ht="27.6">
      <c r="A145" s="259" t="s">
        <v>39</v>
      </c>
      <c r="B145" s="264">
        <v>4</v>
      </c>
      <c r="C145" s="264">
        <v>5</v>
      </c>
      <c r="D145" s="265" t="s">
        <v>38</v>
      </c>
      <c r="E145" s="266" t="s">
        <v>3</v>
      </c>
      <c r="F145" s="256">
        <v>603.70000000000005</v>
      </c>
      <c r="G145" s="256">
        <v>40</v>
      </c>
      <c r="H145" s="260">
        <v>6.6258075202915351E-2</v>
      </c>
    </row>
    <row r="146" spans="1:8" ht="41.4">
      <c r="A146" s="259" t="s">
        <v>176</v>
      </c>
      <c r="B146" s="264">
        <v>4</v>
      </c>
      <c r="C146" s="264">
        <v>5</v>
      </c>
      <c r="D146" s="265" t="s">
        <v>175</v>
      </c>
      <c r="E146" s="266" t="s">
        <v>3</v>
      </c>
      <c r="F146" s="256">
        <v>603.70000000000005</v>
      </c>
      <c r="G146" s="256">
        <v>40</v>
      </c>
      <c r="H146" s="260">
        <v>6.6258075202915351E-2</v>
      </c>
    </row>
    <row r="147" spans="1:8" ht="27.6">
      <c r="A147" s="259" t="s">
        <v>14</v>
      </c>
      <c r="B147" s="264">
        <v>4</v>
      </c>
      <c r="C147" s="264">
        <v>5</v>
      </c>
      <c r="D147" s="265" t="s">
        <v>175</v>
      </c>
      <c r="E147" s="266" t="s">
        <v>13</v>
      </c>
      <c r="F147" s="256">
        <v>603.70000000000005</v>
      </c>
      <c r="G147" s="256">
        <v>40</v>
      </c>
      <c r="H147" s="260">
        <v>6.6258075202915351E-2</v>
      </c>
    </row>
    <row r="148" spans="1:8">
      <c r="A148" s="259" t="s">
        <v>60</v>
      </c>
      <c r="B148" s="264">
        <v>4</v>
      </c>
      <c r="C148" s="264">
        <v>9</v>
      </c>
      <c r="D148" s="265" t="s">
        <v>3</v>
      </c>
      <c r="E148" s="266" t="s">
        <v>3</v>
      </c>
      <c r="F148" s="256">
        <v>9481.2000000000007</v>
      </c>
      <c r="G148" s="256">
        <v>0</v>
      </c>
      <c r="H148" s="260">
        <v>0</v>
      </c>
    </row>
    <row r="149" spans="1:8">
      <c r="A149" s="259" t="s">
        <v>59</v>
      </c>
      <c r="B149" s="264">
        <v>4</v>
      </c>
      <c r="C149" s="264">
        <v>9</v>
      </c>
      <c r="D149" s="265" t="s">
        <v>58</v>
      </c>
      <c r="E149" s="266" t="s">
        <v>3</v>
      </c>
      <c r="F149" s="256">
        <v>9481.2000000000007</v>
      </c>
      <c r="G149" s="256">
        <v>0</v>
      </c>
      <c r="H149" s="260">
        <v>0</v>
      </c>
    </row>
    <row r="150" spans="1:8">
      <c r="A150" s="259" t="s">
        <v>57</v>
      </c>
      <c r="B150" s="264">
        <v>4</v>
      </c>
      <c r="C150" s="264">
        <v>9</v>
      </c>
      <c r="D150" s="265" t="s">
        <v>56</v>
      </c>
      <c r="E150" s="266" t="s">
        <v>3</v>
      </c>
      <c r="F150" s="256">
        <v>9481.2000000000007</v>
      </c>
      <c r="G150" s="256">
        <v>0</v>
      </c>
      <c r="H150" s="260">
        <v>0</v>
      </c>
    </row>
    <row r="151" spans="1:8">
      <c r="A151" s="259" t="s">
        <v>55</v>
      </c>
      <c r="B151" s="264">
        <v>4</v>
      </c>
      <c r="C151" s="264">
        <v>9</v>
      </c>
      <c r="D151" s="265" t="s">
        <v>54</v>
      </c>
      <c r="E151" s="266" t="s">
        <v>3</v>
      </c>
      <c r="F151" s="256">
        <v>111.4</v>
      </c>
      <c r="G151" s="256">
        <v>0</v>
      </c>
      <c r="H151" s="260">
        <v>0</v>
      </c>
    </row>
    <row r="152" spans="1:8" ht="27.6">
      <c r="A152" s="259" t="s">
        <v>14</v>
      </c>
      <c r="B152" s="264">
        <v>4</v>
      </c>
      <c r="C152" s="264">
        <v>9</v>
      </c>
      <c r="D152" s="265" t="s">
        <v>54</v>
      </c>
      <c r="E152" s="266" t="s">
        <v>13</v>
      </c>
      <c r="F152" s="256">
        <v>111.4</v>
      </c>
      <c r="G152" s="256">
        <v>0</v>
      </c>
      <c r="H152" s="260">
        <v>0</v>
      </c>
    </row>
    <row r="153" spans="1:8" ht="69">
      <c r="A153" s="259" t="s">
        <v>280</v>
      </c>
      <c r="B153" s="264">
        <v>4</v>
      </c>
      <c r="C153" s="264">
        <v>9</v>
      </c>
      <c r="D153" s="265" t="s">
        <v>279</v>
      </c>
      <c r="E153" s="266" t="s">
        <v>3</v>
      </c>
      <c r="F153" s="256">
        <v>9369.7999999999993</v>
      </c>
      <c r="G153" s="256">
        <v>0</v>
      </c>
      <c r="H153" s="260">
        <v>0</v>
      </c>
    </row>
    <row r="154" spans="1:8" ht="27.6">
      <c r="A154" s="259" t="s">
        <v>257</v>
      </c>
      <c r="B154" s="264">
        <v>4</v>
      </c>
      <c r="C154" s="264">
        <v>9</v>
      </c>
      <c r="D154" s="265" t="s">
        <v>279</v>
      </c>
      <c r="E154" s="266" t="s">
        <v>255</v>
      </c>
      <c r="F154" s="256">
        <v>9369.7999999999993</v>
      </c>
      <c r="G154" s="256">
        <v>0</v>
      </c>
      <c r="H154" s="260">
        <v>0</v>
      </c>
    </row>
    <row r="155" spans="1:8">
      <c r="A155" s="259" t="s">
        <v>174</v>
      </c>
      <c r="B155" s="264">
        <v>4</v>
      </c>
      <c r="C155" s="264">
        <v>12</v>
      </c>
      <c r="D155" s="265" t="s">
        <v>3</v>
      </c>
      <c r="E155" s="266" t="s">
        <v>3</v>
      </c>
      <c r="F155" s="256">
        <v>780.4</v>
      </c>
      <c r="G155" s="256">
        <v>0</v>
      </c>
      <c r="H155" s="260">
        <v>0</v>
      </c>
    </row>
    <row r="156" spans="1:8" ht="55.2">
      <c r="A156" s="259" t="s">
        <v>278</v>
      </c>
      <c r="B156" s="264">
        <v>4</v>
      </c>
      <c r="C156" s="264">
        <v>12</v>
      </c>
      <c r="D156" s="265" t="s">
        <v>277</v>
      </c>
      <c r="E156" s="266" t="s">
        <v>3</v>
      </c>
      <c r="F156" s="256">
        <v>720.4</v>
      </c>
      <c r="G156" s="256">
        <v>0</v>
      </c>
      <c r="H156" s="260">
        <v>0</v>
      </c>
    </row>
    <row r="157" spans="1:8" ht="55.2">
      <c r="A157" s="259" t="s">
        <v>276</v>
      </c>
      <c r="B157" s="264">
        <v>4</v>
      </c>
      <c r="C157" s="264">
        <v>12</v>
      </c>
      <c r="D157" s="265" t="s">
        <v>275</v>
      </c>
      <c r="E157" s="266" t="s">
        <v>3</v>
      </c>
      <c r="F157" s="256">
        <v>720.4</v>
      </c>
      <c r="G157" s="256">
        <v>0</v>
      </c>
      <c r="H157" s="260">
        <v>0</v>
      </c>
    </row>
    <row r="158" spans="1:8" ht="55.2">
      <c r="A158" s="259" t="s">
        <v>274</v>
      </c>
      <c r="B158" s="264">
        <v>4</v>
      </c>
      <c r="C158" s="264">
        <v>12</v>
      </c>
      <c r="D158" s="265" t="s">
        <v>273</v>
      </c>
      <c r="E158" s="266" t="s">
        <v>3</v>
      </c>
      <c r="F158" s="256">
        <v>515</v>
      </c>
      <c r="G158" s="256">
        <v>0</v>
      </c>
      <c r="H158" s="260">
        <v>0</v>
      </c>
    </row>
    <row r="159" spans="1:8" ht="27.6">
      <c r="A159" s="259" t="s">
        <v>14</v>
      </c>
      <c r="B159" s="264">
        <v>4</v>
      </c>
      <c r="C159" s="264">
        <v>12</v>
      </c>
      <c r="D159" s="265" t="s">
        <v>273</v>
      </c>
      <c r="E159" s="266" t="s">
        <v>13</v>
      </c>
      <c r="F159" s="256">
        <v>515</v>
      </c>
      <c r="G159" s="256">
        <v>0</v>
      </c>
      <c r="H159" s="260">
        <v>0</v>
      </c>
    </row>
    <row r="160" spans="1:8">
      <c r="A160" s="259" t="s">
        <v>272</v>
      </c>
      <c r="B160" s="264">
        <v>4</v>
      </c>
      <c r="C160" s="264">
        <v>12</v>
      </c>
      <c r="D160" s="265" t="s">
        <v>271</v>
      </c>
      <c r="E160" s="266" t="s">
        <v>3</v>
      </c>
      <c r="F160" s="256">
        <v>205.4</v>
      </c>
      <c r="G160" s="256">
        <v>0</v>
      </c>
      <c r="H160" s="260">
        <v>0</v>
      </c>
    </row>
    <row r="161" spans="1:8" ht="27.6">
      <c r="A161" s="259" t="s">
        <v>14</v>
      </c>
      <c r="B161" s="264">
        <v>4</v>
      </c>
      <c r="C161" s="264">
        <v>12</v>
      </c>
      <c r="D161" s="265" t="s">
        <v>271</v>
      </c>
      <c r="E161" s="266" t="s">
        <v>13</v>
      </c>
      <c r="F161" s="256">
        <v>205.4</v>
      </c>
      <c r="G161" s="256">
        <v>0</v>
      </c>
      <c r="H161" s="260">
        <v>0</v>
      </c>
    </row>
    <row r="162" spans="1:8" ht="41.4">
      <c r="A162" s="259" t="s">
        <v>173</v>
      </c>
      <c r="B162" s="264">
        <v>4</v>
      </c>
      <c r="C162" s="264">
        <v>12</v>
      </c>
      <c r="D162" s="265" t="s">
        <v>172</v>
      </c>
      <c r="E162" s="266" t="s">
        <v>3</v>
      </c>
      <c r="F162" s="256">
        <v>60</v>
      </c>
      <c r="G162" s="256">
        <v>0</v>
      </c>
      <c r="H162" s="260">
        <v>0</v>
      </c>
    </row>
    <row r="163" spans="1:8" ht="55.2">
      <c r="A163" s="259" t="s">
        <v>171</v>
      </c>
      <c r="B163" s="264">
        <v>4</v>
      </c>
      <c r="C163" s="264">
        <v>12</v>
      </c>
      <c r="D163" s="265" t="s">
        <v>170</v>
      </c>
      <c r="E163" s="266" t="s">
        <v>3</v>
      </c>
      <c r="F163" s="256">
        <v>60</v>
      </c>
      <c r="G163" s="256">
        <v>0</v>
      </c>
      <c r="H163" s="260">
        <v>0</v>
      </c>
    </row>
    <row r="164" spans="1:8" ht="41.4">
      <c r="A164" s="259" t="s">
        <v>169</v>
      </c>
      <c r="B164" s="264">
        <v>4</v>
      </c>
      <c r="C164" s="264">
        <v>12</v>
      </c>
      <c r="D164" s="265" t="s">
        <v>167</v>
      </c>
      <c r="E164" s="266" t="s">
        <v>3</v>
      </c>
      <c r="F164" s="256">
        <v>50</v>
      </c>
      <c r="G164" s="256">
        <v>0</v>
      </c>
      <c r="H164" s="260">
        <v>0</v>
      </c>
    </row>
    <row r="165" spans="1:8">
      <c r="A165" s="259" t="s">
        <v>168</v>
      </c>
      <c r="B165" s="264">
        <v>4</v>
      </c>
      <c r="C165" s="264">
        <v>12</v>
      </c>
      <c r="D165" s="265" t="s">
        <v>167</v>
      </c>
      <c r="E165" s="266" t="s">
        <v>166</v>
      </c>
      <c r="F165" s="256">
        <v>50</v>
      </c>
      <c r="G165" s="256">
        <v>0</v>
      </c>
      <c r="H165" s="260">
        <v>0</v>
      </c>
    </row>
    <row r="166" spans="1:8" ht="27.6">
      <c r="A166" s="259" t="s">
        <v>165</v>
      </c>
      <c r="B166" s="264">
        <v>4</v>
      </c>
      <c r="C166" s="264">
        <v>12</v>
      </c>
      <c r="D166" s="265" t="s">
        <v>164</v>
      </c>
      <c r="E166" s="266" t="s">
        <v>3</v>
      </c>
      <c r="F166" s="256">
        <v>10</v>
      </c>
      <c r="G166" s="256">
        <v>0</v>
      </c>
      <c r="H166" s="260">
        <v>0</v>
      </c>
    </row>
    <row r="167" spans="1:8" ht="27.6">
      <c r="A167" s="259" t="s">
        <v>14</v>
      </c>
      <c r="B167" s="264">
        <v>4</v>
      </c>
      <c r="C167" s="264">
        <v>12</v>
      </c>
      <c r="D167" s="265" t="s">
        <v>164</v>
      </c>
      <c r="E167" s="266" t="s">
        <v>13</v>
      </c>
      <c r="F167" s="256">
        <v>10</v>
      </c>
      <c r="G167" s="256">
        <v>0</v>
      </c>
      <c r="H167" s="260">
        <v>0</v>
      </c>
    </row>
    <row r="168" spans="1:8">
      <c r="A168" s="259" t="s">
        <v>53</v>
      </c>
      <c r="B168" s="264">
        <v>5</v>
      </c>
      <c r="C168" s="264">
        <v>0</v>
      </c>
      <c r="D168" s="265" t="s">
        <v>3</v>
      </c>
      <c r="E168" s="266" t="s">
        <v>3</v>
      </c>
      <c r="F168" s="256">
        <v>4503.2</v>
      </c>
      <c r="G168" s="256">
        <v>2337.5</v>
      </c>
      <c r="H168" s="260">
        <v>0.51907532421389235</v>
      </c>
    </row>
    <row r="169" spans="1:8">
      <c r="A169" s="259" t="s">
        <v>270</v>
      </c>
      <c r="B169" s="264">
        <v>5</v>
      </c>
      <c r="C169" s="264">
        <v>1</v>
      </c>
      <c r="D169" s="265" t="s">
        <v>3</v>
      </c>
      <c r="E169" s="266" t="s">
        <v>3</v>
      </c>
      <c r="F169" s="256">
        <v>224.9</v>
      </c>
      <c r="G169" s="256">
        <v>0</v>
      </c>
      <c r="H169" s="260">
        <v>0</v>
      </c>
    </row>
    <row r="170" spans="1:8">
      <c r="A170" s="259" t="s">
        <v>269</v>
      </c>
      <c r="B170" s="264">
        <v>5</v>
      </c>
      <c r="C170" s="264">
        <v>1</v>
      </c>
      <c r="D170" s="265" t="s">
        <v>268</v>
      </c>
      <c r="E170" s="266" t="s">
        <v>3</v>
      </c>
      <c r="F170" s="256">
        <v>224.9</v>
      </c>
      <c r="G170" s="256">
        <v>0</v>
      </c>
      <c r="H170" s="260">
        <v>0</v>
      </c>
    </row>
    <row r="171" spans="1:8">
      <c r="A171" s="259" t="s">
        <v>267</v>
      </c>
      <c r="B171" s="264">
        <v>5</v>
      </c>
      <c r="C171" s="264">
        <v>1</v>
      </c>
      <c r="D171" s="265" t="s">
        <v>266</v>
      </c>
      <c r="E171" s="266" t="s">
        <v>3</v>
      </c>
      <c r="F171" s="256">
        <v>224.9</v>
      </c>
      <c r="G171" s="256">
        <v>0</v>
      </c>
      <c r="H171" s="260">
        <v>0</v>
      </c>
    </row>
    <row r="172" spans="1:8" ht="27.6">
      <c r="A172" s="259" t="s">
        <v>265</v>
      </c>
      <c r="B172" s="264">
        <v>5</v>
      </c>
      <c r="C172" s="264">
        <v>1</v>
      </c>
      <c r="D172" s="265" t="s">
        <v>264</v>
      </c>
      <c r="E172" s="266" t="s">
        <v>3</v>
      </c>
      <c r="F172" s="256">
        <v>224.9</v>
      </c>
      <c r="G172" s="256">
        <v>0</v>
      </c>
      <c r="H172" s="260">
        <v>0</v>
      </c>
    </row>
    <row r="173" spans="1:8" ht="27.6">
      <c r="A173" s="259" t="s">
        <v>14</v>
      </c>
      <c r="B173" s="264">
        <v>5</v>
      </c>
      <c r="C173" s="264">
        <v>1</v>
      </c>
      <c r="D173" s="265" t="s">
        <v>264</v>
      </c>
      <c r="E173" s="266" t="s">
        <v>13</v>
      </c>
      <c r="F173" s="256">
        <v>224.9</v>
      </c>
      <c r="G173" s="256">
        <v>0</v>
      </c>
      <c r="H173" s="260">
        <v>0</v>
      </c>
    </row>
    <row r="174" spans="1:8" ht="27.6">
      <c r="A174" s="259" t="s">
        <v>52</v>
      </c>
      <c r="B174" s="264">
        <v>5</v>
      </c>
      <c r="C174" s="264">
        <v>5</v>
      </c>
      <c r="D174" s="265" t="s">
        <v>3</v>
      </c>
      <c r="E174" s="266" t="s">
        <v>3</v>
      </c>
      <c r="F174" s="256">
        <v>4278.3</v>
      </c>
      <c r="G174" s="256">
        <v>2337.5</v>
      </c>
      <c r="H174" s="260">
        <v>0.54636187270644876</v>
      </c>
    </row>
    <row r="175" spans="1:8" ht="27.6">
      <c r="A175" s="259" t="s">
        <v>18</v>
      </c>
      <c r="B175" s="264">
        <v>5</v>
      </c>
      <c r="C175" s="264">
        <v>5</v>
      </c>
      <c r="D175" s="265" t="s">
        <v>17</v>
      </c>
      <c r="E175" s="266" t="s">
        <v>3</v>
      </c>
      <c r="F175" s="256">
        <v>4278.3</v>
      </c>
      <c r="G175" s="256">
        <v>2337.5</v>
      </c>
      <c r="H175" s="260">
        <v>0.54636187270644876</v>
      </c>
    </row>
    <row r="176" spans="1:8">
      <c r="A176" s="259" t="s">
        <v>16</v>
      </c>
      <c r="B176" s="264">
        <v>5</v>
      </c>
      <c r="C176" s="264">
        <v>5</v>
      </c>
      <c r="D176" s="265" t="s">
        <v>15</v>
      </c>
      <c r="E176" s="266" t="s">
        <v>3</v>
      </c>
      <c r="F176" s="256">
        <v>4278.3</v>
      </c>
      <c r="G176" s="256">
        <v>2337.5</v>
      </c>
      <c r="H176" s="260">
        <v>0.54636187270644876</v>
      </c>
    </row>
    <row r="177" spans="1:8" ht="27.6">
      <c r="A177" s="259" t="s">
        <v>6</v>
      </c>
      <c r="B177" s="264">
        <v>5</v>
      </c>
      <c r="C177" s="264">
        <v>5</v>
      </c>
      <c r="D177" s="265" t="s">
        <v>11</v>
      </c>
      <c r="E177" s="266" t="s">
        <v>3</v>
      </c>
      <c r="F177" s="256">
        <v>3778.3</v>
      </c>
      <c r="G177" s="256">
        <v>1837.5</v>
      </c>
      <c r="H177" s="260">
        <v>0.48632983087632004</v>
      </c>
    </row>
    <row r="178" spans="1:8" ht="69">
      <c r="A178" s="259" t="s">
        <v>2</v>
      </c>
      <c r="B178" s="264">
        <v>5</v>
      </c>
      <c r="C178" s="264">
        <v>5</v>
      </c>
      <c r="D178" s="265" t="s">
        <v>11</v>
      </c>
      <c r="E178" s="266" t="s">
        <v>1</v>
      </c>
      <c r="F178" s="256">
        <v>3766.3</v>
      </c>
      <c r="G178" s="256">
        <v>1834.5</v>
      </c>
      <c r="H178" s="260">
        <v>0.48708281337121312</v>
      </c>
    </row>
    <row r="179" spans="1:8" ht="27.6">
      <c r="A179" s="259" t="s">
        <v>14</v>
      </c>
      <c r="B179" s="264">
        <v>5</v>
      </c>
      <c r="C179" s="264">
        <v>5</v>
      </c>
      <c r="D179" s="265" t="s">
        <v>11</v>
      </c>
      <c r="E179" s="266" t="s">
        <v>13</v>
      </c>
      <c r="F179" s="256">
        <v>12</v>
      </c>
      <c r="G179" s="256">
        <v>3</v>
      </c>
      <c r="H179" s="260">
        <v>0.25</v>
      </c>
    </row>
    <row r="180" spans="1:8" ht="41.4">
      <c r="A180" s="259" t="s">
        <v>4</v>
      </c>
      <c r="B180" s="264">
        <v>5</v>
      </c>
      <c r="C180" s="264">
        <v>5</v>
      </c>
      <c r="D180" s="265" t="s">
        <v>9</v>
      </c>
      <c r="E180" s="266" t="s">
        <v>3</v>
      </c>
      <c r="F180" s="256">
        <v>500</v>
      </c>
      <c r="G180" s="256">
        <v>500</v>
      </c>
      <c r="H180" s="260">
        <v>1</v>
      </c>
    </row>
    <row r="181" spans="1:8" ht="69">
      <c r="A181" s="259" t="s">
        <v>2</v>
      </c>
      <c r="B181" s="264">
        <v>5</v>
      </c>
      <c r="C181" s="264">
        <v>5</v>
      </c>
      <c r="D181" s="265" t="s">
        <v>9</v>
      </c>
      <c r="E181" s="266" t="s">
        <v>1</v>
      </c>
      <c r="F181" s="256">
        <v>500</v>
      </c>
      <c r="G181" s="256">
        <v>500</v>
      </c>
      <c r="H181" s="260">
        <v>1</v>
      </c>
    </row>
    <row r="182" spans="1:8">
      <c r="A182" s="259" t="s">
        <v>51</v>
      </c>
      <c r="B182" s="264">
        <v>6</v>
      </c>
      <c r="C182" s="264">
        <v>0</v>
      </c>
      <c r="D182" s="265" t="s">
        <v>3</v>
      </c>
      <c r="E182" s="266" t="s">
        <v>3</v>
      </c>
      <c r="F182" s="256">
        <v>58715.3</v>
      </c>
      <c r="G182" s="256">
        <v>0</v>
      </c>
      <c r="H182" s="260">
        <v>0</v>
      </c>
    </row>
    <row r="183" spans="1:8">
      <c r="A183" s="259" t="s">
        <v>50</v>
      </c>
      <c r="B183" s="264">
        <v>6</v>
      </c>
      <c r="C183" s="264">
        <v>5</v>
      </c>
      <c r="D183" s="265" t="s">
        <v>3</v>
      </c>
      <c r="E183" s="266" t="s">
        <v>3</v>
      </c>
      <c r="F183" s="256">
        <v>58715.3</v>
      </c>
      <c r="G183" s="256">
        <v>0</v>
      </c>
      <c r="H183" s="260">
        <v>0</v>
      </c>
    </row>
    <row r="184" spans="1:8" ht="41.4">
      <c r="A184" s="259" t="s">
        <v>49</v>
      </c>
      <c r="B184" s="264">
        <v>6</v>
      </c>
      <c r="C184" s="264">
        <v>5</v>
      </c>
      <c r="D184" s="265" t="s">
        <v>48</v>
      </c>
      <c r="E184" s="266" t="s">
        <v>3</v>
      </c>
      <c r="F184" s="256">
        <v>58715.3</v>
      </c>
      <c r="G184" s="256">
        <v>0</v>
      </c>
      <c r="H184" s="260">
        <v>0</v>
      </c>
    </row>
    <row r="185" spans="1:8" ht="69">
      <c r="A185" s="259" t="s">
        <v>47</v>
      </c>
      <c r="B185" s="264">
        <v>6</v>
      </c>
      <c r="C185" s="264">
        <v>5</v>
      </c>
      <c r="D185" s="265" t="s">
        <v>46</v>
      </c>
      <c r="E185" s="266" t="s">
        <v>3</v>
      </c>
      <c r="F185" s="256">
        <v>58715.3</v>
      </c>
      <c r="G185" s="256">
        <v>0</v>
      </c>
      <c r="H185" s="260">
        <v>0</v>
      </c>
    </row>
    <row r="186" spans="1:8" ht="82.8">
      <c r="A186" s="259" t="s">
        <v>45</v>
      </c>
      <c r="B186" s="264">
        <v>6</v>
      </c>
      <c r="C186" s="264">
        <v>5</v>
      </c>
      <c r="D186" s="265" t="s">
        <v>44</v>
      </c>
      <c r="E186" s="266" t="s">
        <v>3</v>
      </c>
      <c r="F186" s="256">
        <v>58715.3</v>
      </c>
      <c r="G186" s="256">
        <v>0</v>
      </c>
      <c r="H186" s="260">
        <v>0</v>
      </c>
    </row>
    <row r="187" spans="1:8" ht="27.6">
      <c r="A187" s="259" t="s">
        <v>26</v>
      </c>
      <c r="B187" s="264">
        <v>6</v>
      </c>
      <c r="C187" s="264">
        <v>5</v>
      </c>
      <c r="D187" s="265" t="s">
        <v>44</v>
      </c>
      <c r="E187" s="266" t="s">
        <v>24</v>
      </c>
      <c r="F187" s="256">
        <v>58715.3</v>
      </c>
      <c r="G187" s="256">
        <v>0</v>
      </c>
      <c r="H187" s="260">
        <v>0</v>
      </c>
    </row>
    <row r="188" spans="1:8">
      <c r="A188" s="259" t="s">
        <v>163</v>
      </c>
      <c r="B188" s="264">
        <v>7</v>
      </c>
      <c r="C188" s="264">
        <v>0</v>
      </c>
      <c r="D188" s="265" t="s">
        <v>3</v>
      </c>
      <c r="E188" s="266" t="s">
        <v>3</v>
      </c>
      <c r="F188" s="256">
        <v>562627.4</v>
      </c>
      <c r="G188" s="256">
        <v>307441.59999999998</v>
      </c>
      <c r="H188" s="260">
        <v>0.54643908206390224</v>
      </c>
    </row>
    <row r="189" spans="1:8">
      <c r="A189" s="259" t="s">
        <v>448</v>
      </c>
      <c r="B189" s="264">
        <v>7</v>
      </c>
      <c r="C189" s="264">
        <v>1</v>
      </c>
      <c r="D189" s="265" t="s">
        <v>3</v>
      </c>
      <c r="E189" s="266" t="s">
        <v>3</v>
      </c>
      <c r="F189" s="256">
        <v>141913.5</v>
      </c>
      <c r="G189" s="256">
        <v>74525.5</v>
      </c>
      <c r="H189" s="260">
        <v>0.52514736089237457</v>
      </c>
    </row>
    <row r="190" spans="1:8">
      <c r="A190" s="259" t="s">
        <v>447</v>
      </c>
      <c r="B190" s="264">
        <v>7</v>
      </c>
      <c r="C190" s="264">
        <v>1</v>
      </c>
      <c r="D190" s="265" t="s">
        <v>446</v>
      </c>
      <c r="E190" s="266" t="s">
        <v>3</v>
      </c>
      <c r="F190" s="256">
        <v>139474.6</v>
      </c>
      <c r="G190" s="256">
        <v>74486.600000000006</v>
      </c>
      <c r="H190" s="260">
        <v>0.53405136132313702</v>
      </c>
    </row>
    <row r="191" spans="1:8" ht="27.6">
      <c r="A191" s="259" t="s">
        <v>320</v>
      </c>
      <c r="B191" s="264">
        <v>7</v>
      </c>
      <c r="C191" s="264">
        <v>1</v>
      </c>
      <c r="D191" s="265" t="s">
        <v>445</v>
      </c>
      <c r="E191" s="266" t="s">
        <v>3</v>
      </c>
      <c r="F191" s="256">
        <v>23880.1</v>
      </c>
      <c r="G191" s="256">
        <v>11951.9</v>
      </c>
      <c r="H191" s="260">
        <v>0.5004962290777677</v>
      </c>
    </row>
    <row r="192" spans="1:8" ht="27.6">
      <c r="A192" s="259" t="s">
        <v>14</v>
      </c>
      <c r="B192" s="264">
        <v>7</v>
      </c>
      <c r="C192" s="264">
        <v>1</v>
      </c>
      <c r="D192" s="265" t="s">
        <v>445</v>
      </c>
      <c r="E192" s="266" t="s">
        <v>13</v>
      </c>
      <c r="F192" s="256">
        <v>23070.2</v>
      </c>
      <c r="G192" s="256">
        <v>11625.4</v>
      </c>
      <c r="H192" s="260">
        <v>0.5039141403195464</v>
      </c>
    </row>
    <row r="193" spans="1:8">
      <c r="A193" s="259" t="s">
        <v>168</v>
      </c>
      <c r="B193" s="264">
        <v>7</v>
      </c>
      <c r="C193" s="264">
        <v>1</v>
      </c>
      <c r="D193" s="265" t="s">
        <v>445</v>
      </c>
      <c r="E193" s="266" t="s">
        <v>166</v>
      </c>
      <c r="F193" s="256">
        <v>809.9</v>
      </c>
      <c r="G193" s="256">
        <v>326.5</v>
      </c>
      <c r="H193" s="260">
        <v>0.4031361896530436</v>
      </c>
    </row>
    <row r="194" spans="1:8" ht="41.4">
      <c r="A194" s="259" t="s">
        <v>4</v>
      </c>
      <c r="B194" s="264">
        <v>7</v>
      </c>
      <c r="C194" s="264">
        <v>1</v>
      </c>
      <c r="D194" s="265" t="s">
        <v>444</v>
      </c>
      <c r="E194" s="266" t="s">
        <v>3</v>
      </c>
      <c r="F194" s="256">
        <v>2700</v>
      </c>
      <c r="G194" s="256">
        <v>488.6</v>
      </c>
      <c r="H194" s="260">
        <v>0.18096296296296296</v>
      </c>
    </row>
    <row r="195" spans="1:8" ht="27.6">
      <c r="A195" s="259" t="s">
        <v>14</v>
      </c>
      <c r="B195" s="264">
        <v>7</v>
      </c>
      <c r="C195" s="264">
        <v>1</v>
      </c>
      <c r="D195" s="265" t="s">
        <v>444</v>
      </c>
      <c r="E195" s="266" t="s">
        <v>13</v>
      </c>
      <c r="F195" s="256">
        <v>2700</v>
      </c>
      <c r="G195" s="256">
        <v>488.6</v>
      </c>
      <c r="H195" s="260">
        <v>0.18096296296296296</v>
      </c>
    </row>
    <row r="196" spans="1:8" ht="55.2" customHeight="1">
      <c r="A196" s="259" t="s">
        <v>443</v>
      </c>
      <c r="B196" s="264">
        <v>7</v>
      </c>
      <c r="C196" s="264">
        <v>1</v>
      </c>
      <c r="D196" s="265" t="s">
        <v>442</v>
      </c>
      <c r="E196" s="266" t="s">
        <v>3</v>
      </c>
      <c r="F196" s="256">
        <v>110895.5</v>
      </c>
      <c r="G196" s="256">
        <v>62046.1</v>
      </c>
      <c r="H196" s="260">
        <v>0.55950061093552039</v>
      </c>
    </row>
    <row r="197" spans="1:8" ht="69">
      <c r="A197" s="259" t="s">
        <v>2</v>
      </c>
      <c r="B197" s="264">
        <v>7</v>
      </c>
      <c r="C197" s="264">
        <v>1</v>
      </c>
      <c r="D197" s="265" t="s">
        <v>442</v>
      </c>
      <c r="E197" s="266" t="s">
        <v>1</v>
      </c>
      <c r="F197" s="256">
        <v>110143</v>
      </c>
      <c r="G197" s="256">
        <v>61905.599999999999</v>
      </c>
      <c r="H197" s="260">
        <v>0.56204752004212699</v>
      </c>
    </row>
    <row r="198" spans="1:8" ht="27.6">
      <c r="A198" s="259" t="s">
        <v>14</v>
      </c>
      <c r="B198" s="264">
        <v>7</v>
      </c>
      <c r="C198" s="264">
        <v>1</v>
      </c>
      <c r="D198" s="265" t="s">
        <v>442</v>
      </c>
      <c r="E198" s="266" t="s">
        <v>13</v>
      </c>
      <c r="F198" s="256">
        <v>752.5</v>
      </c>
      <c r="G198" s="256">
        <v>140.5</v>
      </c>
      <c r="H198" s="260">
        <v>0.18671096345514951</v>
      </c>
    </row>
    <row r="199" spans="1:8" ht="27.6">
      <c r="A199" s="259" t="s">
        <v>250</v>
      </c>
      <c r="B199" s="264">
        <v>7</v>
      </c>
      <c r="C199" s="264">
        <v>1</v>
      </c>
      <c r="D199" s="265" t="s">
        <v>441</v>
      </c>
      <c r="E199" s="266" t="s">
        <v>3</v>
      </c>
      <c r="F199" s="256">
        <v>1999</v>
      </c>
      <c r="G199" s="256">
        <v>0</v>
      </c>
      <c r="H199" s="260">
        <v>0</v>
      </c>
    </row>
    <row r="200" spans="1:8" ht="27.6">
      <c r="A200" s="259" t="s">
        <v>14</v>
      </c>
      <c r="B200" s="264">
        <v>7</v>
      </c>
      <c r="C200" s="264">
        <v>1</v>
      </c>
      <c r="D200" s="265" t="s">
        <v>441</v>
      </c>
      <c r="E200" s="266" t="s">
        <v>13</v>
      </c>
      <c r="F200" s="256">
        <v>1999</v>
      </c>
      <c r="G200" s="256">
        <v>0</v>
      </c>
      <c r="H200" s="260">
        <v>0</v>
      </c>
    </row>
    <row r="201" spans="1:8" ht="27.6">
      <c r="A201" s="259" t="s">
        <v>397</v>
      </c>
      <c r="B201" s="264">
        <v>7</v>
      </c>
      <c r="C201" s="264">
        <v>1</v>
      </c>
      <c r="D201" s="265" t="s">
        <v>396</v>
      </c>
      <c r="E201" s="266" t="s">
        <v>3</v>
      </c>
      <c r="F201" s="256">
        <v>1003.7</v>
      </c>
      <c r="G201" s="256">
        <v>0</v>
      </c>
      <c r="H201" s="260">
        <v>0</v>
      </c>
    </row>
    <row r="202" spans="1:8" ht="69">
      <c r="A202" s="259" t="s">
        <v>395</v>
      </c>
      <c r="B202" s="264">
        <v>7</v>
      </c>
      <c r="C202" s="264">
        <v>1</v>
      </c>
      <c r="D202" s="265" t="s">
        <v>394</v>
      </c>
      <c r="E202" s="266" t="s">
        <v>3</v>
      </c>
      <c r="F202" s="256">
        <v>1003.7</v>
      </c>
      <c r="G202" s="256">
        <v>0</v>
      </c>
      <c r="H202" s="260">
        <v>0</v>
      </c>
    </row>
    <row r="203" spans="1:8" ht="41.4">
      <c r="A203" s="259" t="s">
        <v>393</v>
      </c>
      <c r="B203" s="264">
        <v>7</v>
      </c>
      <c r="C203" s="264">
        <v>1</v>
      </c>
      <c r="D203" s="265" t="s">
        <v>392</v>
      </c>
      <c r="E203" s="266" t="s">
        <v>3</v>
      </c>
      <c r="F203" s="256">
        <v>1003.7</v>
      </c>
      <c r="G203" s="256">
        <v>0</v>
      </c>
      <c r="H203" s="260">
        <v>0</v>
      </c>
    </row>
    <row r="204" spans="1:8" ht="27.6">
      <c r="A204" s="259" t="s">
        <v>14</v>
      </c>
      <c r="B204" s="264">
        <v>7</v>
      </c>
      <c r="C204" s="264">
        <v>1</v>
      </c>
      <c r="D204" s="265" t="s">
        <v>392</v>
      </c>
      <c r="E204" s="266" t="s">
        <v>13</v>
      </c>
      <c r="F204" s="256">
        <v>1003.7</v>
      </c>
      <c r="G204" s="256">
        <v>0</v>
      </c>
      <c r="H204" s="260">
        <v>0</v>
      </c>
    </row>
    <row r="205" spans="1:8" ht="55.2">
      <c r="A205" s="259" t="s">
        <v>229</v>
      </c>
      <c r="B205" s="264">
        <v>7</v>
      </c>
      <c r="C205" s="264">
        <v>1</v>
      </c>
      <c r="D205" s="265" t="s">
        <v>228</v>
      </c>
      <c r="E205" s="266" t="s">
        <v>3</v>
      </c>
      <c r="F205" s="256">
        <v>58.8</v>
      </c>
      <c r="G205" s="256">
        <v>0</v>
      </c>
      <c r="H205" s="260">
        <v>0</v>
      </c>
    </row>
    <row r="206" spans="1:8" ht="69">
      <c r="A206" s="259" t="s">
        <v>227</v>
      </c>
      <c r="B206" s="264">
        <v>7</v>
      </c>
      <c r="C206" s="264">
        <v>1</v>
      </c>
      <c r="D206" s="265" t="s">
        <v>226</v>
      </c>
      <c r="E206" s="266" t="s">
        <v>3</v>
      </c>
      <c r="F206" s="256">
        <v>58.8</v>
      </c>
      <c r="G206" s="256">
        <v>0</v>
      </c>
      <c r="H206" s="260">
        <v>0</v>
      </c>
    </row>
    <row r="207" spans="1:8" ht="55.2">
      <c r="A207" s="259" t="s">
        <v>391</v>
      </c>
      <c r="B207" s="264">
        <v>7</v>
      </c>
      <c r="C207" s="264">
        <v>1</v>
      </c>
      <c r="D207" s="265" t="s">
        <v>390</v>
      </c>
      <c r="E207" s="266" t="s">
        <v>3</v>
      </c>
      <c r="F207" s="256">
        <v>58.8</v>
      </c>
      <c r="G207" s="256">
        <v>0</v>
      </c>
      <c r="H207" s="260">
        <v>0</v>
      </c>
    </row>
    <row r="208" spans="1:8" ht="27.6">
      <c r="A208" s="259" t="s">
        <v>14</v>
      </c>
      <c r="B208" s="264">
        <v>7</v>
      </c>
      <c r="C208" s="264">
        <v>1</v>
      </c>
      <c r="D208" s="265" t="s">
        <v>390</v>
      </c>
      <c r="E208" s="266" t="s">
        <v>13</v>
      </c>
      <c r="F208" s="256">
        <v>58.8</v>
      </c>
      <c r="G208" s="256">
        <v>0</v>
      </c>
      <c r="H208" s="260">
        <v>0</v>
      </c>
    </row>
    <row r="209" spans="1:8" ht="27.6">
      <c r="A209" s="259" t="s">
        <v>389</v>
      </c>
      <c r="B209" s="264">
        <v>7</v>
      </c>
      <c r="C209" s="264">
        <v>1</v>
      </c>
      <c r="D209" s="265" t="s">
        <v>388</v>
      </c>
      <c r="E209" s="266" t="s">
        <v>3</v>
      </c>
      <c r="F209" s="256">
        <v>290.2</v>
      </c>
      <c r="G209" s="256">
        <v>0</v>
      </c>
      <c r="H209" s="260">
        <v>0</v>
      </c>
    </row>
    <row r="210" spans="1:8" ht="55.2">
      <c r="A210" s="259" t="s">
        <v>387</v>
      </c>
      <c r="B210" s="264">
        <v>7</v>
      </c>
      <c r="C210" s="264">
        <v>1</v>
      </c>
      <c r="D210" s="265" t="s">
        <v>386</v>
      </c>
      <c r="E210" s="266" t="s">
        <v>3</v>
      </c>
      <c r="F210" s="256">
        <v>290.2</v>
      </c>
      <c r="G210" s="256">
        <v>0</v>
      </c>
      <c r="H210" s="260">
        <v>0</v>
      </c>
    </row>
    <row r="211" spans="1:8" ht="82.8">
      <c r="A211" s="259" t="s">
        <v>385</v>
      </c>
      <c r="B211" s="264">
        <v>7</v>
      </c>
      <c r="C211" s="264">
        <v>1</v>
      </c>
      <c r="D211" s="265" t="s">
        <v>384</v>
      </c>
      <c r="E211" s="266" t="s">
        <v>3</v>
      </c>
      <c r="F211" s="256">
        <v>22.5</v>
      </c>
      <c r="G211" s="256">
        <v>0</v>
      </c>
      <c r="H211" s="260">
        <v>0</v>
      </c>
    </row>
    <row r="212" spans="1:8" ht="27.6">
      <c r="A212" s="259" t="s">
        <v>14</v>
      </c>
      <c r="B212" s="264">
        <v>7</v>
      </c>
      <c r="C212" s="264">
        <v>1</v>
      </c>
      <c r="D212" s="265" t="s">
        <v>384</v>
      </c>
      <c r="E212" s="266" t="s">
        <v>13</v>
      </c>
      <c r="F212" s="256">
        <v>22.5</v>
      </c>
      <c r="G212" s="256">
        <v>0</v>
      </c>
      <c r="H212" s="260">
        <v>0</v>
      </c>
    </row>
    <row r="213" spans="1:8" ht="27.6">
      <c r="A213" s="259" t="s">
        <v>417</v>
      </c>
      <c r="B213" s="264">
        <v>7</v>
      </c>
      <c r="C213" s="264">
        <v>1</v>
      </c>
      <c r="D213" s="265" t="s">
        <v>416</v>
      </c>
      <c r="E213" s="266" t="s">
        <v>3</v>
      </c>
      <c r="F213" s="256">
        <v>267.7</v>
      </c>
      <c r="G213" s="256">
        <v>0</v>
      </c>
      <c r="H213" s="260">
        <v>0</v>
      </c>
    </row>
    <row r="214" spans="1:8" ht="27.6">
      <c r="A214" s="259" t="s">
        <v>14</v>
      </c>
      <c r="B214" s="264">
        <v>7</v>
      </c>
      <c r="C214" s="264">
        <v>1</v>
      </c>
      <c r="D214" s="265" t="s">
        <v>416</v>
      </c>
      <c r="E214" s="266" t="s">
        <v>13</v>
      </c>
      <c r="F214" s="256">
        <v>267.7</v>
      </c>
      <c r="G214" s="256">
        <v>0</v>
      </c>
      <c r="H214" s="260">
        <v>0</v>
      </c>
    </row>
    <row r="215" spans="1:8" ht="27.6">
      <c r="A215" s="259" t="s">
        <v>262</v>
      </c>
      <c r="B215" s="264">
        <v>7</v>
      </c>
      <c r="C215" s="264">
        <v>1</v>
      </c>
      <c r="D215" s="265" t="s">
        <v>261</v>
      </c>
      <c r="E215" s="266" t="s">
        <v>3</v>
      </c>
      <c r="F215" s="256">
        <v>1066.2</v>
      </c>
      <c r="G215" s="256">
        <v>38.9</v>
      </c>
      <c r="H215" s="260">
        <v>3.6484712061526918E-2</v>
      </c>
    </row>
    <row r="216" spans="1:8" ht="27.6">
      <c r="A216" s="259" t="s">
        <v>260</v>
      </c>
      <c r="B216" s="264">
        <v>7</v>
      </c>
      <c r="C216" s="264">
        <v>1</v>
      </c>
      <c r="D216" s="265" t="s">
        <v>259</v>
      </c>
      <c r="E216" s="266" t="s">
        <v>3</v>
      </c>
      <c r="F216" s="256">
        <v>1066.2</v>
      </c>
      <c r="G216" s="256">
        <v>38.9</v>
      </c>
      <c r="H216" s="260">
        <v>3.6484712061526918E-2</v>
      </c>
    </row>
    <row r="217" spans="1:8" ht="55.2">
      <c r="A217" s="259" t="s">
        <v>383</v>
      </c>
      <c r="B217" s="264">
        <v>7</v>
      </c>
      <c r="C217" s="264">
        <v>1</v>
      </c>
      <c r="D217" s="265" t="s">
        <v>382</v>
      </c>
      <c r="E217" s="266" t="s">
        <v>3</v>
      </c>
      <c r="F217" s="256">
        <v>219.2</v>
      </c>
      <c r="G217" s="256">
        <v>0</v>
      </c>
      <c r="H217" s="260">
        <v>0</v>
      </c>
    </row>
    <row r="218" spans="1:8" ht="27.6">
      <c r="A218" s="259" t="s">
        <v>14</v>
      </c>
      <c r="B218" s="264">
        <v>7</v>
      </c>
      <c r="C218" s="264">
        <v>1</v>
      </c>
      <c r="D218" s="265" t="s">
        <v>382</v>
      </c>
      <c r="E218" s="266" t="s">
        <v>13</v>
      </c>
      <c r="F218" s="256">
        <v>219.2</v>
      </c>
      <c r="G218" s="256">
        <v>0</v>
      </c>
      <c r="H218" s="260">
        <v>0</v>
      </c>
    </row>
    <row r="219" spans="1:8" ht="69">
      <c r="A219" s="259" t="s">
        <v>258</v>
      </c>
      <c r="B219" s="264">
        <v>7</v>
      </c>
      <c r="C219" s="264">
        <v>1</v>
      </c>
      <c r="D219" s="265" t="s">
        <v>256</v>
      </c>
      <c r="E219" s="266" t="s">
        <v>3</v>
      </c>
      <c r="F219" s="256">
        <v>847</v>
      </c>
      <c r="G219" s="256">
        <v>38.9</v>
      </c>
      <c r="H219" s="260">
        <v>4.5926800472255017E-2</v>
      </c>
    </row>
    <row r="220" spans="1:8" ht="27.6">
      <c r="A220" s="259" t="s">
        <v>14</v>
      </c>
      <c r="B220" s="264">
        <v>7</v>
      </c>
      <c r="C220" s="264">
        <v>1</v>
      </c>
      <c r="D220" s="265" t="s">
        <v>256</v>
      </c>
      <c r="E220" s="266" t="s">
        <v>13</v>
      </c>
      <c r="F220" s="256">
        <v>847</v>
      </c>
      <c r="G220" s="256">
        <v>38.9</v>
      </c>
      <c r="H220" s="260">
        <v>4.5926800472255017E-2</v>
      </c>
    </row>
    <row r="221" spans="1:8" ht="41.4">
      <c r="A221" s="259" t="s">
        <v>338</v>
      </c>
      <c r="B221" s="264">
        <v>7</v>
      </c>
      <c r="C221" s="264">
        <v>1</v>
      </c>
      <c r="D221" s="265" t="s">
        <v>337</v>
      </c>
      <c r="E221" s="266" t="s">
        <v>3</v>
      </c>
      <c r="F221" s="256">
        <v>20</v>
      </c>
      <c r="G221" s="256">
        <v>0</v>
      </c>
      <c r="H221" s="260">
        <v>0</v>
      </c>
    </row>
    <row r="222" spans="1:8" ht="55.2">
      <c r="A222" s="259" t="s">
        <v>336</v>
      </c>
      <c r="B222" s="264">
        <v>7</v>
      </c>
      <c r="C222" s="264">
        <v>1</v>
      </c>
      <c r="D222" s="265" t="s">
        <v>335</v>
      </c>
      <c r="E222" s="266" t="s">
        <v>3</v>
      </c>
      <c r="F222" s="256">
        <v>20</v>
      </c>
      <c r="G222" s="256">
        <v>0</v>
      </c>
      <c r="H222" s="260">
        <v>0</v>
      </c>
    </row>
    <row r="223" spans="1:8" ht="55.2">
      <c r="A223" s="259" t="s">
        <v>440</v>
      </c>
      <c r="B223" s="264">
        <v>7</v>
      </c>
      <c r="C223" s="264">
        <v>1</v>
      </c>
      <c r="D223" s="265" t="s">
        <v>439</v>
      </c>
      <c r="E223" s="266" t="s">
        <v>3</v>
      </c>
      <c r="F223" s="256">
        <v>20</v>
      </c>
      <c r="G223" s="256">
        <v>0</v>
      </c>
      <c r="H223" s="260">
        <v>0</v>
      </c>
    </row>
    <row r="224" spans="1:8" ht="27.6">
      <c r="A224" s="259" t="s">
        <v>14</v>
      </c>
      <c r="B224" s="264">
        <v>7</v>
      </c>
      <c r="C224" s="264">
        <v>1</v>
      </c>
      <c r="D224" s="265" t="s">
        <v>439</v>
      </c>
      <c r="E224" s="266" t="s">
        <v>13</v>
      </c>
      <c r="F224" s="256">
        <v>20</v>
      </c>
      <c r="G224" s="256">
        <v>0</v>
      </c>
      <c r="H224" s="260">
        <v>0</v>
      </c>
    </row>
    <row r="225" spans="1:8">
      <c r="A225" s="259" t="s">
        <v>263</v>
      </c>
      <c r="B225" s="264">
        <v>7</v>
      </c>
      <c r="C225" s="264">
        <v>2</v>
      </c>
      <c r="D225" s="265" t="s">
        <v>3</v>
      </c>
      <c r="E225" s="266" t="s">
        <v>3</v>
      </c>
      <c r="F225" s="256">
        <v>376760.4</v>
      </c>
      <c r="G225" s="256">
        <v>207332.1</v>
      </c>
      <c r="H225" s="260">
        <v>0.55030226106565339</v>
      </c>
    </row>
    <row r="226" spans="1:8" ht="27.6">
      <c r="A226" s="259" t="s">
        <v>438</v>
      </c>
      <c r="B226" s="264">
        <v>7</v>
      </c>
      <c r="C226" s="264">
        <v>2</v>
      </c>
      <c r="D226" s="265" t="s">
        <v>437</v>
      </c>
      <c r="E226" s="266" t="s">
        <v>3</v>
      </c>
      <c r="F226" s="256">
        <v>349993</v>
      </c>
      <c r="G226" s="256">
        <v>202850.5</v>
      </c>
      <c r="H226" s="260">
        <v>0.5795844488318338</v>
      </c>
    </row>
    <row r="227" spans="1:8" ht="27.6">
      <c r="A227" s="259" t="s">
        <v>320</v>
      </c>
      <c r="B227" s="264">
        <v>7</v>
      </c>
      <c r="C227" s="264">
        <v>2</v>
      </c>
      <c r="D227" s="265" t="s">
        <v>436</v>
      </c>
      <c r="E227" s="266" t="s">
        <v>3</v>
      </c>
      <c r="F227" s="256">
        <v>19104.099999999999</v>
      </c>
      <c r="G227" s="256">
        <v>11543.9</v>
      </c>
      <c r="H227" s="260">
        <v>0.60426295926005413</v>
      </c>
    </row>
    <row r="228" spans="1:8" ht="69">
      <c r="A228" s="259" t="s">
        <v>2</v>
      </c>
      <c r="B228" s="264">
        <v>7</v>
      </c>
      <c r="C228" s="264">
        <v>2</v>
      </c>
      <c r="D228" s="265" t="s">
        <v>436</v>
      </c>
      <c r="E228" s="266" t="s">
        <v>1</v>
      </c>
      <c r="F228" s="256">
        <v>5.8</v>
      </c>
      <c r="G228" s="256">
        <v>0</v>
      </c>
      <c r="H228" s="260">
        <v>0</v>
      </c>
    </row>
    <row r="229" spans="1:8" ht="27.6">
      <c r="A229" s="259" t="s">
        <v>14</v>
      </c>
      <c r="B229" s="264">
        <v>7</v>
      </c>
      <c r="C229" s="264">
        <v>2</v>
      </c>
      <c r="D229" s="265" t="s">
        <v>436</v>
      </c>
      <c r="E229" s="266" t="s">
        <v>13</v>
      </c>
      <c r="F229" s="256">
        <v>16541.7</v>
      </c>
      <c r="G229" s="256">
        <v>10747.8</v>
      </c>
      <c r="H229" s="260">
        <v>0.64973974863526718</v>
      </c>
    </row>
    <row r="230" spans="1:8">
      <c r="A230" s="259" t="s">
        <v>12</v>
      </c>
      <c r="B230" s="264">
        <v>7</v>
      </c>
      <c r="C230" s="264">
        <v>2</v>
      </c>
      <c r="D230" s="265" t="s">
        <v>436</v>
      </c>
      <c r="E230" s="266" t="s">
        <v>10</v>
      </c>
      <c r="F230" s="256">
        <v>9</v>
      </c>
      <c r="G230" s="256">
        <v>5</v>
      </c>
      <c r="H230" s="260">
        <v>0.55555555555555558</v>
      </c>
    </row>
    <row r="231" spans="1:8">
      <c r="A231" s="259" t="s">
        <v>168</v>
      </c>
      <c r="B231" s="264">
        <v>7</v>
      </c>
      <c r="C231" s="264">
        <v>2</v>
      </c>
      <c r="D231" s="265" t="s">
        <v>436</v>
      </c>
      <c r="E231" s="266" t="s">
        <v>166</v>
      </c>
      <c r="F231" s="256">
        <v>2547.6</v>
      </c>
      <c r="G231" s="256">
        <v>791.1</v>
      </c>
      <c r="H231" s="260">
        <v>0.31052755534620824</v>
      </c>
    </row>
    <row r="232" spans="1:8" ht="41.4">
      <c r="A232" s="259" t="s">
        <v>4</v>
      </c>
      <c r="B232" s="264">
        <v>7</v>
      </c>
      <c r="C232" s="264">
        <v>2</v>
      </c>
      <c r="D232" s="265" t="s">
        <v>435</v>
      </c>
      <c r="E232" s="266" t="s">
        <v>3</v>
      </c>
      <c r="F232" s="256">
        <v>6250</v>
      </c>
      <c r="G232" s="256">
        <v>1237.4000000000001</v>
      </c>
      <c r="H232" s="260">
        <v>0.19798400000000002</v>
      </c>
    </row>
    <row r="233" spans="1:8" ht="27.6">
      <c r="A233" s="259" t="s">
        <v>14</v>
      </c>
      <c r="B233" s="264">
        <v>7</v>
      </c>
      <c r="C233" s="264">
        <v>2</v>
      </c>
      <c r="D233" s="265" t="s">
        <v>435</v>
      </c>
      <c r="E233" s="266" t="s">
        <v>13</v>
      </c>
      <c r="F233" s="256">
        <v>6250</v>
      </c>
      <c r="G233" s="256">
        <v>1237.4000000000001</v>
      </c>
      <c r="H233" s="260">
        <v>0.19798400000000002</v>
      </c>
    </row>
    <row r="234" spans="1:8" ht="81.599999999999994" customHeight="1">
      <c r="A234" s="259" t="s">
        <v>434</v>
      </c>
      <c r="B234" s="264">
        <v>7</v>
      </c>
      <c r="C234" s="264">
        <v>2</v>
      </c>
      <c r="D234" s="265" t="s">
        <v>433</v>
      </c>
      <c r="E234" s="266" t="s">
        <v>3</v>
      </c>
      <c r="F234" s="256">
        <v>321548.59999999998</v>
      </c>
      <c r="G234" s="256">
        <v>190069.2</v>
      </c>
      <c r="H234" s="260">
        <v>0.59110566800788444</v>
      </c>
    </row>
    <row r="235" spans="1:8" ht="69">
      <c r="A235" s="259" t="s">
        <v>2</v>
      </c>
      <c r="B235" s="264">
        <v>7</v>
      </c>
      <c r="C235" s="264">
        <v>2</v>
      </c>
      <c r="D235" s="265" t="s">
        <v>433</v>
      </c>
      <c r="E235" s="266" t="s">
        <v>1</v>
      </c>
      <c r="F235" s="256">
        <v>315637.09999999998</v>
      </c>
      <c r="G235" s="256">
        <v>185772.5</v>
      </c>
      <c r="H235" s="260">
        <v>0.58856357506769641</v>
      </c>
    </row>
    <row r="236" spans="1:8" ht="27.6">
      <c r="A236" s="259" t="s">
        <v>14</v>
      </c>
      <c r="B236" s="264">
        <v>7</v>
      </c>
      <c r="C236" s="264">
        <v>2</v>
      </c>
      <c r="D236" s="265" t="s">
        <v>433</v>
      </c>
      <c r="E236" s="266" t="s">
        <v>13</v>
      </c>
      <c r="F236" s="256">
        <v>5911.5</v>
      </c>
      <c r="G236" s="256">
        <v>4296.7</v>
      </c>
      <c r="H236" s="260">
        <v>0.7268375200879641</v>
      </c>
    </row>
    <row r="237" spans="1:8" ht="27.6">
      <c r="A237" s="259" t="s">
        <v>250</v>
      </c>
      <c r="B237" s="264">
        <v>7</v>
      </c>
      <c r="C237" s="264">
        <v>2</v>
      </c>
      <c r="D237" s="265" t="s">
        <v>432</v>
      </c>
      <c r="E237" s="266" t="s">
        <v>3</v>
      </c>
      <c r="F237" s="256">
        <v>3090.3</v>
      </c>
      <c r="G237" s="256">
        <v>0</v>
      </c>
      <c r="H237" s="260">
        <v>0</v>
      </c>
    </row>
    <row r="238" spans="1:8" ht="27.6">
      <c r="A238" s="259" t="s">
        <v>14</v>
      </c>
      <c r="B238" s="264">
        <v>7</v>
      </c>
      <c r="C238" s="264">
        <v>2</v>
      </c>
      <c r="D238" s="265" t="s">
        <v>432</v>
      </c>
      <c r="E238" s="266" t="s">
        <v>13</v>
      </c>
      <c r="F238" s="256">
        <v>3090.3</v>
      </c>
      <c r="G238" s="256">
        <v>0</v>
      </c>
      <c r="H238" s="260">
        <v>0</v>
      </c>
    </row>
    <row r="239" spans="1:8" ht="41.4">
      <c r="A239" s="259" t="s">
        <v>362</v>
      </c>
      <c r="B239" s="264">
        <v>7</v>
      </c>
      <c r="C239" s="264">
        <v>2</v>
      </c>
      <c r="D239" s="265" t="s">
        <v>361</v>
      </c>
      <c r="E239" s="266" t="s">
        <v>3</v>
      </c>
      <c r="F239" s="256">
        <v>100</v>
      </c>
      <c r="G239" s="256">
        <v>28.5</v>
      </c>
      <c r="H239" s="260">
        <v>0.28499999999999998</v>
      </c>
    </row>
    <row r="240" spans="1:8" ht="55.2">
      <c r="A240" s="259" t="s">
        <v>360</v>
      </c>
      <c r="B240" s="264">
        <v>7</v>
      </c>
      <c r="C240" s="264">
        <v>2</v>
      </c>
      <c r="D240" s="265" t="s">
        <v>359</v>
      </c>
      <c r="E240" s="266" t="s">
        <v>3</v>
      </c>
      <c r="F240" s="256">
        <v>100</v>
      </c>
      <c r="G240" s="256">
        <v>28.5</v>
      </c>
      <c r="H240" s="260">
        <v>0.28499999999999998</v>
      </c>
    </row>
    <row r="241" spans="1:8" ht="55.2">
      <c r="A241" s="259" t="s">
        <v>431</v>
      </c>
      <c r="B241" s="264">
        <v>7</v>
      </c>
      <c r="C241" s="264">
        <v>2</v>
      </c>
      <c r="D241" s="265" t="s">
        <v>430</v>
      </c>
      <c r="E241" s="266" t="s">
        <v>3</v>
      </c>
      <c r="F241" s="256">
        <v>100</v>
      </c>
      <c r="G241" s="256">
        <v>28.5</v>
      </c>
      <c r="H241" s="260">
        <v>0.28499999999999998</v>
      </c>
    </row>
    <row r="242" spans="1:8" ht="27.6">
      <c r="A242" s="259" t="s">
        <v>14</v>
      </c>
      <c r="B242" s="264">
        <v>7</v>
      </c>
      <c r="C242" s="264">
        <v>2</v>
      </c>
      <c r="D242" s="265" t="s">
        <v>430</v>
      </c>
      <c r="E242" s="266" t="s">
        <v>13</v>
      </c>
      <c r="F242" s="256">
        <v>100</v>
      </c>
      <c r="G242" s="256">
        <v>28.5</v>
      </c>
      <c r="H242" s="260">
        <v>0.28499999999999998</v>
      </c>
    </row>
    <row r="243" spans="1:8" ht="27.6">
      <c r="A243" s="259" t="s">
        <v>429</v>
      </c>
      <c r="B243" s="264">
        <v>7</v>
      </c>
      <c r="C243" s="264">
        <v>2</v>
      </c>
      <c r="D243" s="265" t="s">
        <v>428</v>
      </c>
      <c r="E243" s="266" t="s">
        <v>3</v>
      </c>
      <c r="F243" s="256">
        <v>8545</v>
      </c>
      <c r="G243" s="256">
        <v>3782.7</v>
      </c>
      <c r="H243" s="260">
        <v>0.44267992978349913</v>
      </c>
    </row>
    <row r="244" spans="1:8" ht="41.4">
      <c r="A244" s="259" t="s">
        <v>427</v>
      </c>
      <c r="B244" s="264">
        <v>7</v>
      </c>
      <c r="C244" s="264">
        <v>2</v>
      </c>
      <c r="D244" s="265" t="s">
        <v>426</v>
      </c>
      <c r="E244" s="266" t="s">
        <v>3</v>
      </c>
      <c r="F244" s="256">
        <v>8545</v>
      </c>
      <c r="G244" s="256">
        <v>3782.7</v>
      </c>
      <c r="H244" s="260">
        <v>0.44267992978349913</v>
      </c>
    </row>
    <row r="245" spans="1:8" ht="41.4">
      <c r="A245" s="259" t="s">
        <v>425</v>
      </c>
      <c r="B245" s="264">
        <v>7</v>
      </c>
      <c r="C245" s="264">
        <v>2</v>
      </c>
      <c r="D245" s="265" t="s">
        <v>424</v>
      </c>
      <c r="E245" s="266" t="s">
        <v>3</v>
      </c>
      <c r="F245" s="256">
        <v>1215</v>
      </c>
      <c r="G245" s="256">
        <v>0</v>
      </c>
      <c r="H245" s="260">
        <v>0</v>
      </c>
    </row>
    <row r="246" spans="1:8" ht="27.6">
      <c r="A246" s="259" t="s">
        <v>14</v>
      </c>
      <c r="B246" s="264">
        <v>7</v>
      </c>
      <c r="C246" s="264">
        <v>2</v>
      </c>
      <c r="D246" s="265" t="s">
        <v>424</v>
      </c>
      <c r="E246" s="266" t="s">
        <v>13</v>
      </c>
      <c r="F246" s="256">
        <v>1215</v>
      </c>
      <c r="G246" s="256">
        <v>0</v>
      </c>
      <c r="H246" s="260">
        <v>0</v>
      </c>
    </row>
    <row r="247" spans="1:8" ht="55.2">
      <c r="A247" s="259" t="s">
        <v>423</v>
      </c>
      <c r="B247" s="264">
        <v>7</v>
      </c>
      <c r="C247" s="264">
        <v>2</v>
      </c>
      <c r="D247" s="265" t="s">
        <v>422</v>
      </c>
      <c r="E247" s="266" t="s">
        <v>3</v>
      </c>
      <c r="F247" s="256">
        <v>6985</v>
      </c>
      <c r="G247" s="256">
        <v>3652.7</v>
      </c>
      <c r="H247" s="260">
        <v>0.52293486041517534</v>
      </c>
    </row>
    <row r="248" spans="1:8" ht="27.6">
      <c r="A248" s="259" t="s">
        <v>14</v>
      </c>
      <c r="B248" s="264">
        <v>7</v>
      </c>
      <c r="C248" s="264">
        <v>2</v>
      </c>
      <c r="D248" s="265" t="s">
        <v>422</v>
      </c>
      <c r="E248" s="266" t="s">
        <v>13</v>
      </c>
      <c r="F248" s="256">
        <v>6985</v>
      </c>
      <c r="G248" s="256">
        <v>3652.7</v>
      </c>
      <c r="H248" s="260">
        <v>0.52293486041517534</v>
      </c>
    </row>
    <row r="249" spans="1:8" ht="55.2">
      <c r="A249" s="259" t="s">
        <v>421</v>
      </c>
      <c r="B249" s="264">
        <v>7</v>
      </c>
      <c r="C249" s="264">
        <v>2</v>
      </c>
      <c r="D249" s="265" t="s">
        <v>420</v>
      </c>
      <c r="E249" s="266" t="s">
        <v>3</v>
      </c>
      <c r="F249" s="256">
        <v>345</v>
      </c>
      <c r="G249" s="256">
        <v>130.1</v>
      </c>
      <c r="H249" s="260">
        <v>0.37710144927536232</v>
      </c>
    </row>
    <row r="250" spans="1:8" ht="27.6">
      <c r="A250" s="259" t="s">
        <v>14</v>
      </c>
      <c r="B250" s="264">
        <v>7</v>
      </c>
      <c r="C250" s="264">
        <v>2</v>
      </c>
      <c r="D250" s="265" t="s">
        <v>420</v>
      </c>
      <c r="E250" s="266" t="s">
        <v>13</v>
      </c>
      <c r="F250" s="256">
        <v>345</v>
      </c>
      <c r="G250" s="256">
        <v>130.1</v>
      </c>
      <c r="H250" s="260">
        <v>0.37710144927536232</v>
      </c>
    </row>
    <row r="251" spans="1:8" ht="27.6">
      <c r="A251" s="259" t="s">
        <v>397</v>
      </c>
      <c r="B251" s="264">
        <v>7</v>
      </c>
      <c r="C251" s="264">
        <v>2</v>
      </c>
      <c r="D251" s="265" t="s">
        <v>396</v>
      </c>
      <c r="E251" s="266" t="s">
        <v>3</v>
      </c>
      <c r="F251" s="256">
        <v>1333.7</v>
      </c>
      <c r="G251" s="256">
        <v>301.10000000000002</v>
      </c>
      <c r="H251" s="260">
        <v>0.22576291519832048</v>
      </c>
    </row>
    <row r="252" spans="1:8" ht="69">
      <c r="A252" s="259" t="s">
        <v>395</v>
      </c>
      <c r="B252" s="264">
        <v>7</v>
      </c>
      <c r="C252" s="264">
        <v>2</v>
      </c>
      <c r="D252" s="265" t="s">
        <v>394</v>
      </c>
      <c r="E252" s="266" t="s">
        <v>3</v>
      </c>
      <c r="F252" s="256">
        <v>1333.7</v>
      </c>
      <c r="G252" s="256">
        <v>301.10000000000002</v>
      </c>
      <c r="H252" s="260">
        <v>0.22576291519832048</v>
      </c>
    </row>
    <row r="253" spans="1:8" ht="41.4">
      <c r="A253" s="259" t="s">
        <v>393</v>
      </c>
      <c r="B253" s="264">
        <v>7</v>
      </c>
      <c r="C253" s="264">
        <v>2</v>
      </c>
      <c r="D253" s="265" t="s">
        <v>392</v>
      </c>
      <c r="E253" s="266" t="s">
        <v>3</v>
      </c>
      <c r="F253" s="256">
        <v>1333.7</v>
      </c>
      <c r="G253" s="256">
        <v>301.10000000000002</v>
      </c>
      <c r="H253" s="260">
        <v>0.22576291519832048</v>
      </c>
    </row>
    <row r="254" spans="1:8" ht="27.6">
      <c r="A254" s="259" t="s">
        <v>14</v>
      </c>
      <c r="B254" s="264">
        <v>7</v>
      </c>
      <c r="C254" s="264">
        <v>2</v>
      </c>
      <c r="D254" s="265" t="s">
        <v>392</v>
      </c>
      <c r="E254" s="266" t="s">
        <v>13</v>
      </c>
      <c r="F254" s="256">
        <v>1333.7</v>
      </c>
      <c r="G254" s="256">
        <v>301.10000000000002</v>
      </c>
      <c r="H254" s="260">
        <v>0.22576291519832048</v>
      </c>
    </row>
    <row r="255" spans="1:8" ht="55.2">
      <c r="A255" s="259" t="s">
        <v>229</v>
      </c>
      <c r="B255" s="264">
        <v>7</v>
      </c>
      <c r="C255" s="264">
        <v>2</v>
      </c>
      <c r="D255" s="265" t="s">
        <v>228</v>
      </c>
      <c r="E255" s="266" t="s">
        <v>3</v>
      </c>
      <c r="F255" s="256">
        <v>47.4</v>
      </c>
      <c r="G255" s="256">
        <v>10.1</v>
      </c>
      <c r="H255" s="260">
        <v>0.21308016877637131</v>
      </c>
    </row>
    <row r="256" spans="1:8" ht="69">
      <c r="A256" s="259" t="s">
        <v>227</v>
      </c>
      <c r="B256" s="264">
        <v>7</v>
      </c>
      <c r="C256" s="264">
        <v>2</v>
      </c>
      <c r="D256" s="265" t="s">
        <v>226</v>
      </c>
      <c r="E256" s="266" t="s">
        <v>3</v>
      </c>
      <c r="F256" s="256">
        <v>47.4</v>
      </c>
      <c r="G256" s="256">
        <v>10.1</v>
      </c>
      <c r="H256" s="260">
        <v>0.21308016877637131</v>
      </c>
    </row>
    <row r="257" spans="1:8" ht="55.2">
      <c r="A257" s="259" t="s">
        <v>391</v>
      </c>
      <c r="B257" s="264">
        <v>7</v>
      </c>
      <c r="C257" s="264">
        <v>2</v>
      </c>
      <c r="D257" s="265" t="s">
        <v>390</v>
      </c>
      <c r="E257" s="266" t="s">
        <v>3</v>
      </c>
      <c r="F257" s="256">
        <v>47.4</v>
      </c>
      <c r="G257" s="256">
        <v>10.1</v>
      </c>
      <c r="H257" s="260">
        <v>0.21308016877637131</v>
      </c>
    </row>
    <row r="258" spans="1:8" ht="27.6">
      <c r="A258" s="259" t="s">
        <v>14</v>
      </c>
      <c r="B258" s="264">
        <v>7</v>
      </c>
      <c r="C258" s="264">
        <v>2</v>
      </c>
      <c r="D258" s="265" t="s">
        <v>390</v>
      </c>
      <c r="E258" s="266" t="s">
        <v>13</v>
      </c>
      <c r="F258" s="256">
        <v>47.4</v>
      </c>
      <c r="G258" s="256">
        <v>10.1</v>
      </c>
      <c r="H258" s="260">
        <v>0.21308016877637131</v>
      </c>
    </row>
    <row r="259" spans="1:8" ht="27.6">
      <c r="A259" s="259" t="s">
        <v>389</v>
      </c>
      <c r="B259" s="264">
        <v>7</v>
      </c>
      <c r="C259" s="264">
        <v>2</v>
      </c>
      <c r="D259" s="265" t="s">
        <v>388</v>
      </c>
      <c r="E259" s="266" t="s">
        <v>3</v>
      </c>
      <c r="F259" s="256">
        <v>2189.8000000000002</v>
      </c>
      <c r="G259" s="256">
        <v>206.9</v>
      </c>
      <c r="H259" s="260">
        <v>9.4483514476207869E-2</v>
      </c>
    </row>
    <row r="260" spans="1:8" ht="55.2">
      <c r="A260" s="259" t="s">
        <v>387</v>
      </c>
      <c r="B260" s="264">
        <v>7</v>
      </c>
      <c r="C260" s="264">
        <v>2</v>
      </c>
      <c r="D260" s="265" t="s">
        <v>386</v>
      </c>
      <c r="E260" s="266" t="s">
        <v>3</v>
      </c>
      <c r="F260" s="256">
        <v>2189.8000000000002</v>
      </c>
      <c r="G260" s="256">
        <v>206.9</v>
      </c>
      <c r="H260" s="260">
        <v>9.4483514476207869E-2</v>
      </c>
    </row>
    <row r="261" spans="1:8" ht="41.4" customHeight="1">
      <c r="A261" s="259" t="s">
        <v>419</v>
      </c>
      <c r="B261" s="264">
        <v>7</v>
      </c>
      <c r="C261" s="264">
        <v>2</v>
      </c>
      <c r="D261" s="265" t="s">
        <v>418</v>
      </c>
      <c r="E261" s="266" t="s">
        <v>3</v>
      </c>
      <c r="F261" s="256">
        <v>1510.4</v>
      </c>
      <c r="G261" s="256">
        <v>0</v>
      </c>
      <c r="H261" s="260">
        <v>0</v>
      </c>
    </row>
    <row r="262" spans="1:8" ht="27.6">
      <c r="A262" s="259" t="s">
        <v>14</v>
      </c>
      <c r="B262" s="264">
        <v>7</v>
      </c>
      <c r="C262" s="264">
        <v>2</v>
      </c>
      <c r="D262" s="265" t="s">
        <v>418</v>
      </c>
      <c r="E262" s="266" t="s">
        <v>13</v>
      </c>
      <c r="F262" s="256">
        <v>1510.4</v>
      </c>
      <c r="G262" s="256">
        <v>0</v>
      </c>
      <c r="H262" s="260">
        <v>0</v>
      </c>
    </row>
    <row r="263" spans="1:8" ht="82.8">
      <c r="A263" s="259" t="s">
        <v>385</v>
      </c>
      <c r="B263" s="264">
        <v>7</v>
      </c>
      <c r="C263" s="264">
        <v>2</v>
      </c>
      <c r="D263" s="265" t="s">
        <v>384</v>
      </c>
      <c r="E263" s="266" t="s">
        <v>3</v>
      </c>
      <c r="F263" s="256">
        <v>499.2</v>
      </c>
      <c r="G263" s="256">
        <v>206.9</v>
      </c>
      <c r="H263" s="260">
        <v>0.41446314102564102</v>
      </c>
    </row>
    <row r="264" spans="1:8" ht="27.6">
      <c r="A264" s="259" t="s">
        <v>14</v>
      </c>
      <c r="B264" s="264">
        <v>7</v>
      </c>
      <c r="C264" s="264">
        <v>2</v>
      </c>
      <c r="D264" s="265" t="s">
        <v>384</v>
      </c>
      <c r="E264" s="266" t="s">
        <v>13</v>
      </c>
      <c r="F264" s="256">
        <v>499.2</v>
      </c>
      <c r="G264" s="256">
        <v>206.9</v>
      </c>
      <c r="H264" s="260">
        <v>0.41446314102564102</v>
      </c>
    </row>
    <row r="265" spans="1:8" ht="27.6">
      <c r="A265" s="259" t="s">
        <v>417</v>
      </c>
      <c r="B265" s="264">
        <v>7</v>
      </c>
      <c r="C265" s="264">
        <v>2</v>
      </c>
      <c r="D265" s="265" t="s">
        <v>416</v>
      </c>
      <c r="E265" s="266" t="s">
        <v>3</v>
      </c>
      <c r="F265" s="256">
        <v>180.2</v>
      </c>
      <c r="G265" s="256">
        <v>0</v>
      </c>
      <c r="H265" s="260">
        <v>0</v>
      </c>
    </row>
    <row r="266" spans="1:8" ht="27.6">
      <c r="A266" s="259" t="s">
        <v>14</v>
      </c>
      <c r="B266" s="264">
        <v>7</v>
      </c>
      <c r="C266" s="264">
        <v>2</v>
      </c>
      <c r="D266" s="265" t="s">
        <v>416</v>
      </c>
      <c r="E266" s="266" t="s">
        <v>13</v>
      </c>
      <c r="F266" s="256">
        <v>180.2</v>
      </c>
      <c r="G266" s="256">
        <v>0</v>
      </c>
      <c r="H266" s="260">
        <v>0</v>
      </c>
    </row>
    <row r="267" spans="1:8" ht="27.6">
      <c r="A267" s="259" t="s">
        <v>262</v>
      </c>
      <c r="B267" s="264">
        <v>7</v>
      </c>
      <c r="C267" s="264">
        <v>2</v>
      </c>
      <c r="D267" s="265" t="s">
        <v>261</v>
      </c>
      <c r="E267" s="266" t="s">
        <v>3</v>
      </c>
      <c r="F267" s="256">
        <v>14536.5</v>
      </c>
      <c r="G267" s="256">
        <v>152.19999999999999</v>
      </c>
      <c r="H267" s="260">
        <v>1.0470195714236576E-2</v>
      </c>
    </row>
    <row r="268" spans="1:8" ht="27.6">
      <c r="A268" s="259" t="s">
        <v>260</v>
      </c>
      <c r="B268" s="264">
        <v>7</v>
      </c>
      <c r="C268" s="264">
        <v>2</v>
      </c>
      <c r="D268" s="265" t="s">
        <v>259</v>
      </c>
      <c r="E268" s="266" t="s">
        <v>3</v>
      </c>
      <c r="F268" s="256">
        <v>14536.5</v>
      </c>
      <c r="G268" s="256">
        <v>152.19999999999999</v>
      </c>
      <c r="H268" s="260">
        <v>1.0470195714236576E-2</v>
      </c>
    </row>
    <row r="269" spans="1:8" ht="41.4">
      <c r="A269" s="259" t="s">
        <v>415</v>
      </c>
      <c r="B269" s="264">
        <v>7</v>
      </c>
      <c r="C269" s="264">
        <v>2</v>
      </c>
      <c r="D269" s="265" t="s">
        <v>414</v>
      </c>
      <c r="E269" s="266" t="s">
        <v>3</v>
      </c>
      <c r="F269" s="256">
        <v>1563.7</v>
      </c>
      <c r="G269" s="256">
        <v>0</v>
      </c>
      <c r="H269" s="260">
        <v>0</v>
      </c>
    </row>
    <row r="270" spans="1:8" ht="27.6">
      <c r="A270" s="259" t="s">
        <v>14</v>
      </c>
      <c r="B270" s="264">
        <v>7</v>
      </c>
      <c r="C270" s="264">
        <v>2</v>
      </c>
      <c r="D270" s="265" t="s">
        <v>414</v>
      </c>
      <c r="E270" s="266" t="s">
        <v>13</v>
      </c>
      <c r="F270" s="256">
        <v>1563.7</v>
      </c>
      <c r="G270" s="256">
        <v>0</v>
      </c>
      <c r="H270" s="260">
        <v>0</v>
      </c>
    </row>
    <row r="271" spans="1:8" ht="69">
      <c r="A271" s="259" t="s">
        <v>413</v>
      </c>
      <c r="B271" s="264">
        <v>7</v>
      </c>
      <c r="C271" s="264">
        <v>2</v>
      </c>
      <c r="D271" s="265" t="s">
        <v>412</v>
      </c>
      <c r="E271" s="266" t="s">
        <v>3</v>
      </c>
      <c r="F271" s="256">
        <v>1299</v>
      </c>
      <c r="G271" s="256">
        <v>0</v>
      </c>
      <c r="H271" s="260">
        <v>0</v>
      </c>
    </row>
    <row r="272" spans="1:8" ht="27.6">
      <c r="A272" s="259" t="s">
        <v>14</v>
      </c>
      <c r="B272" s="264">
        <v>7</v>
      </c>
      <c r="C272" s="264">
        <v>2</v>
      </c>
      <c r="D272" s="265" t="s">
        <v>412</v>
      </c>
      <c r="E272" s="266" t="s">
        <v>13</v>
      </c>
      <c r="F272" s="256">
        <v>1299</v>
      </c>
      <c r="G272" s="256">
        <v>0</v>
      </c>
      <c r="H272" s="260">
        <v>0</v>
      </c>
    </row>
    <row r="273" spans="1:8" ht="55.2">
      <c r="A273" s="259" t="s">
        <v>383</v>
      </c>
      <c r="B273" s="264">
        <v>7</v>
      </c>
      <c r="C273" s="264">
        <v>2</v>
      </c>
      <c r="D273" s="265" t="s">
        <v>382</v>
      </c>
      <c r="E273" s="266" t="s">
        <v>3</v>
      </c>
      <c r="F273" s="256">
        <v>423.8</v>
      </c>
      <c r="G273" s="256">
        <v>152.19999999999999</v>
      </c>
      <c r="H273" s="260">
        <v>0.35913166588013212</v>
      </c>
    </row>
    <row r="274" spans="1:8" ht="27.6">
      <c r="A274" s="259" t="s">
        <v>14</v>
      </c>
      <c r="B274" s="264">
        <v>7</v>
      </c>
      <c r="C274" s="264">
        <v>2</v>
      </c>
      <c r="D274" s="265" t="s">
        <v>382</v>
      </c>
      <c r="E274" s="266" t="s">
        <v>13</v>
      </c>
      <c r="F274" s="256">
        <v>423.8</v>
      </c>
      <c r="G274" s="256">
        <v>152.19999999999999</v>
      </c>
      <c r="H274" s="260">
        <v>0.35913166588013212</v>
      </c>
    </row>
    <row r="275" spans="1:8" ht="69">
      <c r="A275" s="259" t="s">
        <v>258</v>
      </c>
      <c r="B275" s="264">
        <v>7</v>
      </c>
      <c r="C275" s="264">
        <v>2</v>
      </c>
      <c r="D275" s="265" t="s">
        <v>256</v>
      </c>
      <c r="E275" s="266" t="s">
        <v>3</v>
      </c>
      <c r="F275" s="256">
        <v>11250</v>
      </c>
      <c r="G275" s="256">
        <v>0</v>
      </c>
      <c r="H275" s="260">
        <v>0</v>
      </c>
    </row>
    <row r="276" spans="1:8" ht="27.6">
      <c r="A276" s="259" t="s">
        <v>14</v>
      </c>
      <c r="B276" s="264">
        <v>7</v>
      </c>
      <c r="C276" s="264">
        <v>2</v>
      </c>
      <c r="D276" s="265" t="s">
        <v>256</v>
      </c>
      <c r="E276" s="266" t="s">
        <v>13</v>
      </c>
      <c r="F276" s="256">
        <v>5250</v>
      </c>
      <c r="G276" s="256">
        <v>0</v>
      </c>
      <c r="H276" s="260">
        <v>0</v>
      </c>
    </row>
    <row r="277" spans="1:8" ht="27.6">
      <c r="A277" s="259" t="s">
        <v>257</v>
      </c>
      <c r="B277" s="264">
        <v>7</v>
      </c>
      <c r="C277" s="264">
        <v>2</v>
      </c>
      <c r="D277" s="265" t="s">
        <v>256</v>
      </c>
      <c r="E277" s="266" t="s">
        <v>255</v>
      </c>
      <c r="F277" s="256">
        <v>6000</v>
      </c>
      <c r="G277" s="256">
        <v>0</v>
      </c>
      <c r="H277" s="260">
        <v>0</v>
      </c>
    </row>
    <row r="278" spans="1:8" ht="41.4">
      <c r="A278" s="259" t="s">
        <v>409</v>
      </c>
      <c r="B278" s="264">
        <v>7</v>
      </c>
      <c r="C278" s="264">
        <v>2</v>
      </c>
      <c r="D278" s="265" t="s">
        <v>408</v>
      </c>
      <c r="E278" s="266" t="s">
        <v>3</v>
      </c>
      <c r="F278" s="256">
        <v>15</v>
      </c>
      <c r="G278" s="256">
        <v>0</v>
      </c>
      <c r="H278" s="260">
        <v>0</v>
      </c>
    </row>
    <row r="279" spans="1:8" ht="41.4">
      <c r="A279" s="259" t="s">
        <v>407</v>
      </c>
      <c r="B279" s="264">
        <v>7</v>
      </c>
      <c r="C279" s="264">
        <v>2</v>
      </c>
      <c r="D279" s="265" t="s">
        <v>406</v>
      </c>
      <c r="E279" s="266" t="s">
        <v>3</v>
      </c>
      <c r="F279" s="256">
        <v>15</v>
      </c>
      <c r="G279" s="256">
        <v>0</v>
      </c>
      <c r="H279" s="260">
        <v>0</v>
      </c>
    </row>
    <row r="280" spans="1:8" ht="27.6">
      <c r="A280" s="259" t="s">
        <v>405</v>
      </c>
      <c r="B280" s="264">
        <v>7</v>
      </c>
      <c r="C280" s="264">
        <v>2</v>
      </c>
      <c r="D280" s="265" t="s">
        <v>404</v>
      </c>
      <c r="E280" s="266" t="s">
        <v>3</v>
      </c>
      <c r="F280" s="256">
        <v>15</v>
      </c>
      <c r="G280" s="256">
        <v>0</v>
      </c>
      <c r="H280" s="260">
        <v>0</v>
      </c>
    </row>
    <row r="281" spans="1:8" ht="27.6">
      <c r="A281" s="259" t="s">
        <v>14</v>
      </c>
      <c r="B281" s="264">
        <v>7</v>
      </c>
      <c r="C281" s="264">
        <v>2</v>
      </c>
      <c r="D281" s="265" t="s">
        <v>404</v>
      </c>
      <c r="E281" s="266" t="s">
        <v>13</v>
      </c>
      <c r="F281" s="256">
        <v>15</v>
      </c>
      <c r="G281" s="256">
        <v>0</v>
      </c>
      <c r="H281" s="260">
        <v>0</v>
      </c>
    </row>
    <row r="282" spans="1:8">
      <c r="A282" s="259" t="s">
        <v>403</v>
      </c>
      <c r="B282" s="264">
        <v>7</v>
      </c>
      <c r="C282" s="264">
        <v>3</v>
      </c>
      <c r="D282" s="265" t="s">
        <v>3</v>
      </c>
      <c r="E282" s="266" t="s">
        <v>3</v>
      </c>
      <c r="F282" s="256">
        <v>31869.3</v>
      </c>
      <c r="G282" s="256">
        <v>18512.3</v>
      </c>
      <c r="H282" s="260">
        <v>0.58088191456982108</v>
      </c>
    </row>
    <row r="283" spans="1:8">
      <c r="A283" s="259" t="s">
        <v>402</v>
      </c>
      <c r="B283" s="264">
        <v>7</v>
      </c>
      <c r="C283" s="264">
        <v>3</v>
      </c>
      <c r="D283" s="265" t="s">
        <v>401</v>
      </c>
      <c r="E283" s="266" t="s">
        <v>3</v>
      </c>
      <c r="F283" s="256">
        <v>31315.599999999999</v>
      </c>
      <c r="G283" s="256">
        <v>18473.400000000001</v>
      </c>
      <c r="H283" s="260">
        <v>0.58991045996244695</v>
      </c>
    </row>
    <row r="284" spans="1:8" ht="27.6">
      <c r="A284" s="259" t="s">
        <v>320</v>
      </c>
      <c r="B284" s="264">
        <v>7</v>
      </c>
      <c r="C284" s="264">
        <v>3</v>
      </c>
      <c r="D284" s="265" t="s">
        <v>400</v>
      </c>
      <c r="E284" s="266" t="s">
        <v>3</v>
      </c>
      <c r="F284" s="256">
        <v>21608</v>
      </c>
      <c r="G284" s="256">
        <v>13504.2</v>
      </c>
      <c r="H284" s="260">
        <v>0.62496297667530543</v>
      </c>
    </row>
    <row r="285" spans="1:8" ht="69">
      <c r="A285" s="259" t="s">
        <v>2</v>
      </c>
      <c r="B285" s="264">
        <v>7</v>
      </c>
      <c r="C285" s="264">
        <v>3</v>
      </c>
      <c r="D285" s="265" t="s">
        <v>400</v>
      </c>
      <c r="E285" s="266" t="s">
        <v>1</v>
      </c>
      <c r="F285" s="256">
        <v>18668.7</v>
      </c>
      <c r="G285" s="256">
        <v>12312.9</v>
      </c>
      <c r="H285" s="260">
        <v>0.65954779925758078</v>
      </c>
    </row>
    <row r="286" spans="1:8" ht="27.6">
      <c r="A286" s="259" t="s">
        <v>14</v>
      </c>
      <c r="B286" s="264">
        <v>7</v>
      </c>
      <c r="C286" s="264">
        <v>3</v>
      </c>
      <c r="D286" s="265" t="s">
        <v>400</v>
      </c>
      <c r="E286" s="266" t="s">
        <v>13</v>
      </c>
      <c r="F286" s="256">
        <v>2599.4</v>
      </c>
      <c r="G286" s="256">
        <v>1099.5</v>
      </c>
      <c r="H286" s="260">
        <v>0.42298222666769253</v>
      </c>
    </row>
    <row r="287" spans="1:8">
      <c r="A287" s="259" t="s">
        <v>168</v>
      </c>
      <c r="B287" s="264">
        <v>7</v>
      </c>
      <c r="C287" s="264">
        <v>3</v>
      </c>
      <c r="D287" s="265" t="s">
        <v>400</v>
      </c>
      <c r="E287" s="266" t="s">
        <v>166</v>
      </c>
      <c r="F287" s="256">
        <v>339.9</v>
      </c>
      <c r="G287" s="256">
        <v>91.7</v>
      </c>
      <c r="H287" s="260">
        <v>0.26978523095027951</v>
      </c>
    </row>
    <row r="288" spans="1:8" ht="41.4">
      <c r="A288" s="259" t="s">
        <v>4</v>
      </c>
      <c r="B288" s="264">
        <v>7</v>
      </c>
      <c r="C288" s="264">
        <v>3</v>
      </c>
      <c r="D288" s="265" t="s">
        <v>399</v>
      </c>
      <c r="E288" s="266" t="s">
        <v>3</v>
      </c>
      <c r="F288" s="256">
        <v>7785.9</v>
      </c>
      <c r="G288" s="256">
        <v>4969.2</v>
      </c>
      <c r="H288" s="260">
        <v>0.6382306477093207</v>
      </c>
    </row>
    <row r="289" spans="1:8" ht="69">
      <c r="A289" s="259" t="s">
        <v>2</v>
      </c>
      <c r="B289" s="264">
        <v>7</v>
      </c>
      <c r="C289" s="264">
        <v>3</v>
      </c>
      <c r="D289" s="265" t="s">
        <v>399</v>
      </c>
      <c r="E289" s="266" t="s">
        <v>1</v>
      </c>
      <c r="F289" s="256">
        <v>7300</v>
      </c>
      <c r="G289" s="256">
        <v>4820.2</v>
      </c>
      <c r="H289" s="260">
        <v>0.66030136986301369</v>
      </c>
    </row>
    <row r="290" spans="1:8" ht="27.6">
      <c r="A290" s="259" t="s">
        <v>14</v>
      </c>
      <c r="B290" s="264">
        <v>7</v>
      </c>
      <c r="C290" s="264">
        <v>3</v>
      </c>
      <c r="D290" s="265" t="s">
        <v>399</v>
      </c>
      <c r="E290" s="266" t="s">
        <v>13</v>
      </c>
      <c r="F290" s="256">
        <v>485.9</v>
      </c>
      <c r="G290" s="256">
        <v>149.1</v>
      </c>
      <c r="H290" s="260">
        <v>0.3068532619880634</v>
      </c>
    </row>
    <row r="291" spans="1:8" ht="27.6">
      <c r="A291" s="259" t="s">
        <v>250</v>
      </c>
      <c r="B291" s="264">
        <v>7</v>
      </c>
      <c r="C291" s="264">
        <v>3</v>
      </c>
      <c r="D291" s="265" t="s">
        <v>398</v>
      </c>
      <c r="E291" s="266" t="s">
        <v>3</v>
      </c>
      <c r="F291" s="256">
        <v>1921.7</v>
      </c>
      <c r="G291" s="256">
        <v>0</v>
      </c>
      <c r="H291" s="260">
        <v>0</v>
      </c>
    </row>
    <row r="292" spans="1:8" ht="27.6">
      <c r="A292" s="259" t="s">
        <v>14</v>
      </c>
      <c r="B292" s="264">
        <v>7</v>
      </c>
      <c r="C292" s="264">
        <v>3</v>
      </c>
      <c r="D292" s="265" t="s">
        <v>398</v>
      </c>
      <c r="E292" s="266" t="s">
        <v>13</v>
      </c>
      <c r="F292" s="256">
        <v>1921.7</v>
      </c>
      <c r="G292" s="256">
        <v>0</v>
      </c>
      <c r="H292" s="260">
        <v>0</v>
      </c>
    </row>
    <row r="293" spans="1:8" ht="27.6">
      <c r="A293" s="259" t="s">
        <v>397</v>
      </c>
      <c r="B293" s="264">
        <v>7</v>
      </c>
      <c r="C293" s="264">
        <v>3</v>
      </c>
      <c r="D293" s="265" t="s">
        <v>396</v>
      </c>
      <c r="E293" s="266" t="s">
        <v>3</v>
      </c>
      <c r="F293" s="256">
        <v>162.5</v>
      </c>
      <c r="G293" s="256">
        <v>31.7</v>
      </c>
      <c r="H293" s="260">
        <v>0.19507692307692306</v>
      </c>
    </row>
    <row r="294" spans="1:8" ht="69">
      <c r="A294" s="259" t="s">
        <v>395</v>
      </c>
      <c r="B294" s="264">
        <v>7</v>
      </c>
      <c r="C294" s="264">
        <v>3</v>
      </c>
      <c r="D294" s="265" t="s">
        <v>394</v>
      </c>
      <c r="E294" s="266" t="s">
        <v>3</v>
      </c>
      <c r="F294" s="256">
        <v>162.5</v>
      </c>
      <c r="G294" s="256">
        <v>31.7</v>
      </c>
      <c r="H294" s="260">
        <v>0.19507692307692306</v>
      </c>
    </row>
    <row r="295" spans="1:8" ht="41.4">
      <c r="A295" s="259" t="s">
        <v>393</v>
      </c>
      <c r="B295" s="264">
        <v>7</v>
      </c>
      <c r="C295" s="264">
        <v>3</v>
      </c>
      <c r="D295" s="265" t="s">
        <v>392</v>
      </c>
      <c r="E295" s="266" t="s">
        <v>3</v>
      </c>
      <c r="F295" s="256">
        <v>162.5</v>
      </c>
      <c r="G295" s="256">
        <v>31.7</v>
      </c>
      <c r="H295" s="260">
        <v>0.19507692307692306</v>
      </c>
    </row>
    <row r="296" spans="1:8" ht="27.6">
      <c r="A296" s="259" t="s">
        <v>14</v>
      </c>
      <c r="B296" s="264">
        <v>7</v>
      </c>
      <c r="C296" s="264">
        <v>3</v>
      </c>
      <c r="D296" s="265" t="s">
        <v>392</v>
      </c>
      <c r="E296" s="266" t="s">
        <v>13</v>
      </c>
      <c r="F296" s="256">
        <v>162.5</v>
      </c>
      <c r="G296" s="256">
        <v>31.7</v>
      </c>
      <c r="H296" s="260">
        <v>0.19507692307692306</v>
      </c>
    </row>
    <row r="297" spans="1:8" ht="55.2">
      <c r="A297" s="259" t="s">
        <v>229</v>
      </c>
      <c r="B297" s="264">
        <v>7</v>
      </c>
      <c r="C297" s="264">
        <v>3</v>
      </c>
      <c r="D297" s="265" t="s">
        <v>228</v>
      </c>
      <c r="E297" s="266" t="s">
        <v>3</v>
      </c>
      <c r="F297" s="256">
        <v>49.4</v>
      </c>
      <c r="G297" s="256">
        <v>0</v>
      </c>
      <c r="H297" s="260">
        <v>0</v>
      </c>
    </row>
    <row r="298" spans="1:8" ht="69">
      <c r="A298" s="259" t="s">
        <v>227</v>
      </c>
      <c r="B298" s="264">
        <v>7</v>
      </c>
      <c r="C298" s="264">
        <v>3</v>
      </c>
      <c r="D298" s="265" t="s">
        <v>226</v>
      </c>
      <c r="E298" s="266" t="s">
        <v>3</v>
      </c>
      <c r="F298" s="256">
        <v>49.4</v>
      </c>
      <c r="G298" s="256">
        <v>0</v>
      </c>
      <c r="H298" s="260">
        <v>0</v>
      </c>
    </row>
    <row r="299" spans="1:8" ht="55.2">
      <c r="A299" s="259" t="s">
        <v>391</v>
      </c>
      <c r="B299" s="264">
        <v>7</v>
      </c>
      <c r="C299" s="264">
        <v>3</v>
      </c>
      <c r="D299" s="265" t="s">
        <v>390</v>
      </c>
      <c r="E299" s="266" t="s">
        <v>3</v>
      </c>
      <c r="F299" s="256">
        <v>49.4</v>
      </c>
      <c r="G299" s="256">
        <v>0</v>
      </c>
      <c r="H299" s="260">
        <v>0</v>
      </c>
    </row>
    <row r="300" spans="1:8" ht="27.6">
      <c r="A300" s="259" t="s">
        <v>14</v>
      </c>
      <c r="B300" s="264">
        <v>7</v>
      </c>
      <c r="C300" s="264">
        <v>3</v>
      </c>
      <c r="D300" s="265" t="s">
        <v>390</v>
      </c>
      <c r="E300" s="266" t="s">
        <v>13</v>
      </c>
      <c r="F300" s="256">
        <v>49.4</v>
      </c>
      <c r="G300" s="256">
        <v>0</v>
      </c>
      <c r="H300" s="260">
        <v>0</v>
      </c>
    </row>
    <row r="301" spans="1:8" ht="27.6">
      <c r="A301" s="259" t="s">
        <v>389</v>
      </c>
      <c r="B301" s="264">
        <v>7</v>
      </c>
      <c r="C301" s="264">
        <v>3</v>
      </c>
      <c r="D301" s="265" t="s">
        <v>388</v>
      </c>
      <c r="E301" s="266" t="s">
        <v>3</v>
      </c>
      <c r="F301" s="256">
        <v>20.399999999999999</v>
      </c>
      <c r="G301" s="256">
        <v>0</v>
      </c>
      <c r="H301" s="260">
        <v>0</v>
      </c>
    </row>
    <row r="302" spans="1:8" ht="55.2">
      <c r="A302" s="259" t="s">
        <v>387</v>
      </c>
      <c r="B302" s="264">
        <v>7</v>
      </c>
      <c r="C302" s="264">
        <v>3</v>
      </c>
      <c r="D302" s="265" t="s">
        <v>386</v>
      </c>
      <c r="E302" s="266" t="s">
        <v>3</v>
      </c>
      <c r="F302" s="256">
        <v>20.399999999999999</v>
      </c>
      <c r="G302" s="256">
        <v>0</v>
      </c>
      <c r="H302" s="260">
        <v>0</v>
      </c>
    </row>
    <row r="303" spans="1:8" ht="82.8">
      <c r="A303" s="259" t="s">
        <v>385</v>
      </c>
      <c r="B303" s="264">
        <v>7</v>
      </c>
      <c r="C303" s="264">
        <v>3</v>
      </c>
      <c r="D303" s="265" t="s">
        <v>384</v>
      </c>
      <c r="E303" s="266" t="s">
        <v>3</v>
      </c>
      <c r="F303" s="256">
        <v>20.399999999999999</v>
      </c>
      <c r="G303" s="256">
        <v>0</v>
      </c>
      <c r="H303" s="260">
        <v>0</v>
      </c>
    </row>
    <row r="304" spans="1:8" ht="27.6">
      <c r="A304" s="259" t="s">
        <v>14</v>
      </c>
      <c r="B304" s="264">
        <v>7</v>
      </c>
      <c r="C304" s="264">
        <v>3</v>
      </c>
      <c r="D304" s="265" t="s">
        <v>384</v>
      </c>
      <c r="E304" s="266" t="s">
        <v>13</v>
      </c>
      <c r="F304" s="256">
        <v>20.399999999999999</v>
      </c>
      <c r="G304" s="256">
        <v>0</v>
      </c>
      <c r="H304" s="260">
        <v>0</v>
      </c>
    </row>
    <row r="305" spans="1:8" ht="41.4">
      <c r="A305" s="259" t="s">
        <v>460</v>
      </c>
      <c r="B305" s="264">
        <v>7</v>
      </c>
      <c r="C305" s="264">
        <v>3</v>
      </c>
      <c r="D305" s="265" t="s">
        <v>459</v>
      </c>
      <c r="E305" s="266" t="s">
        <v>3</v>
      </c>
      <c r="F305" s="256">
        <v>14.4</v>
      </c>
      <c r="G305" s="256">
        <v>7.2</v>
      </c>
      <c r="H305" s="260">
        <v>0.5</v>
      </c>
    </row>
    <row r="306" spans="1:8" ht="27.6">
      <c r="A306" s="259" t="s">
        <v>458</v>
      </c>
      <c r="B306" s="264">
        <v>7</v>
      </c>
      <c r="C306" s="264">
        <v>3</v>
      </c>
      <c r="D306" s="265" t="s">
        <v>457</v>
      </c>
      <c r="E306" s="266" t="s">
        <v>3</v>
      </c>
      <c r="F306" s="256">
        <v>14.4</v>
      </c>
      <c r="G306" s="256">
        <v>7.2</v>
      </c>
      <c r="H306" s="260">
        <v>0.5</v>
      </c>
    </row>
    <row r="307" spans="1:8" ht="27.6">
      <c r="A307" s="259" t="s">
        <v>476</v>
      </c>
      <c r="B307" s="264">
        <v>7</v>
      </c>
      <c r="C307" s="264">
        <v>3</v>
      </c>
      <c r="D307" s="265" t="s">
        <v>475</v>
      </c>
      <c r="E307" s="266" t="s">
        <v>3</v>
      </c>
      <c r="F307" s="256">
        <v>14.4</v>
      </c>
      <c r="G307" s="256">
        <v>7.2</v>
      </c>
      <c r="H307" s="260">
        <v>0.5</v>
      </c>
    </row>
    <row r="308" spans="1:8">
      <c r="A308" s="259" t="s">
        <v>12</v>
      </c>
      <c r="B308" s="264">
        <v>7</v>
      </c>
      <c r="C308" s="264">
        <v>3</v>
      </c>
      <c r="D308" s="265" t="s">
        <v>475</v>
      </c>
      <c r="E308" s="266" t="s">
        <v>10</v>
      </c>
      <c r="F308" s="256">
        <v>14.4</v>
      </c>
      <c r="G308" s="256">
        <v>7.2</v>
      </c>
      <c r="H308" s="260">
        <v>0.5</v>
      </c>
    </row>
    <row r="309" spans="1:8" ht="27.6">
      <c r="A309" s="259" t="s">
        <v>262</v>
      </c>
      <c r="B309" s="264">
        <v>7</v>
      </c>
      <c r="C309" s="264">
        <v>3</v>
      </c>
      <c r="D309" s="265" t="s">
        <v>261</v>
      </c>
      <c r="E309" s="266" t="s">
        <v>3</v>
      </c>
      <c r="F309" s="256">
        <v>307</v>
      </c>
      <c r="G309" s="256">
        <v>0</v>
      </c>
      <c r="H309" s="260">
        <v>0</v>
      </c>
    </row>
    <row r="310" spans="1:8" ht="27.6">
      <c r="A310" s="259" t="s">
        <v>260</v>
      </c>
      <c r="B310" s="264">
        <v>7</v>
      </c>
      <c r="C310" s="264">
        <v>3</v>
      </c>
      <c r="D310" s="265" t="s">
        <v>259</v>
      </c>
      <c r="E310" s="266" t="s">
        <v>3</v>
      </c>
      <c r="F310" s="256">
        <v>307</v>
      </c>
      <c r="G310" s="256">
        <v>0</v>
      </c>
      <c r="H310" s="260">
        <v>0</v>
      </c>
    </row>
    <row r="311" spans="1:8" ht="55.2">
      <c r="A311" s="259" t="s">
        <v>383</v>
      </c>
      <c r="B311" s="264">
        <v>7</v>
      </c>
      <c r="C311" s="264">
        <v>3</v>
      </c>
      <c r="D311" s="265" t="s">
        <v>382</v>
      </c>
      <c r="E311" s="266" t="s">
        <v>3</v>
      </c>
      <c r="F311" s="256">
        <v>307</v>
      </c>
      <c r="G311" s="256">
        <v>0</v>
      </c>
      <c r="H311" s="260">
        <v>0</v>
      </c>
    </row>
    <row r="312" spans="1:8" ht="27.6">
      <c r="A312" s="259" t="s">
        <v>14</v>
      </c>
      <c r="B312" s="264">
        <v>7</v>
      </c>
      <c r="C312" s="264">
        <v>3</v>
      </c>
      <c r="D312" s="265" t="s">
        <v>382</v>
      </c>
      <c r="E312" s="266" t="s">
        <v>13</v>
      </c>
      <c r="F312" s="256">
        <v>307</v>
      </c>
      <c r="G312" s="256">
        <v>0</v>
      </c>
      <c r="H312" s="260">
        <v>0</v>
      </c>
    </row>
    <row r="313" spans="1:8" ht="27.6">
      <c r="A313" s="259" t="s">
        <v>162</v>
      </c>
      <c r="B313" s="264">
        <v>7</v>
      </c>
      <c r="C313" s="264">
        <v>5</v>
      </c>
      <c r="D313" s="265" t="s">
        <v>3</v>
      </c>
      <c r="E313" s="266" t="s">
        <v>3</v>
      </c>
      <c r="F313" s="256">
        <v>538.9</v>
      </c>
      <c r="G313" s="256">
        <v>62.2</v>
      </c>
      <c r="H313" s="260">
        <v>0.11542030061235851</v>
      </c>
    </row>
    <row r="314" spans="1:8" ht="27.6">
      <c r="A314" s="259" t="s">
        <v>161</v>
      </c>
      <c r="B314" s="264">
        <v>7</v>
      </c>
      <c r="C314" s="264">
        <v>5</v>
      </c>
      <c r="D314" s="265" t="s">
        <v>160</v>
      </c>
      <c r="E314" s="266" t="s">
        <v>3</v>
      </c>
      <c r="F314" s="256">
        <v>427.2</v>
      </c>
      <c r="G314" s="256">
        <v>22.7</v>
      </c>
      <c r="H314" s="260">
        <v>5.3136704119850185E-2</v>
      </c>
    </row>
    <row r="315" spans="1:8">
      <c r="A315" s="259" t="s">
        <v>159</v>
      </c>
      <c r="B315" s="264">
        <v>7</v>
      </c>
      <c r="C315" s="264">
        <v>5</v>
      </c>
      <c r="D315" s="265" t="s">
        <v>158</v>
      </c>
      <c r="E315" s="266" t="s">
        <v>3</v>
      </c>
      <c r="F315" s="256">
        <v>427.2</v>
      </c>
      <c r="G315" s="256">
        <v>22.7</v>
      </c>
      <c r="H315" s="260">
        <v>5.3136704119850185E-2</v>
      </c>
    </row>
    <row r="316" spans="1:8" ht="27.6">
      <c r="A316" s="259" t="s">
        <v>14</v>
      </c>
      <c r="B316" s="264">
        <v>7</v>
      </c>
      <c r="C316" s="264">
        <v>5</v>
      </c>
      <c r="D316" s="265" t="s">
        <v>158</v>
      </c>
      <c r="E316" s="266" t="s">
        <v>13</v>
      </c>
      <c r="F316" s="256">
        <v>427.2</v>
      </c>
      <c r="G316" s="256">
        <v>22.7</v>
      </c>
      <c r="H316" s="260">
        <v>5.3136704119850185E-2</v>
      </c>
    </row>
    <row r="317" spans="1:8" ht="41.4">
      <c r="A317" s="259" t="s">
        <v>298</v>
      </c>
      <c r="B317" s="264">
        <v>7</v>
      </c>
      <c r="C317" s="264">
        <v>5</v>
      </c>
      <c r="D317" s="265" t="s">
        <v>297</v>
      </c>
      <c r="E317" s="266" t="s">
        <v>3</v>
      </c>
      <c r="F317" s="256">
        <v>38</v>
      </c>
      <c r="G317" s="256">
        <v>15</v>
      </c>
      <c r="H317" s="260">
        <v>0.39473684210526316</v>
      </c>
    </row>
    <row r="318" spans="1:8" ht="27.6">
      <c r="A318" s="259" t="s">
        <v>296</v>
      </c>
      <c r="B318" s="264">
        <v>7</v>
      </c>
      <c r="C318" s="264">
        <v>5</v>
      </c>
      <c r="D318" s="265" t="s">
        <v>295</v>
      </c>
      <c r="E318" s="266" t="s">
        <v>3</v>
      </c>
      <c r="F318" s="256">
        <v>38</v>
      </c>
      <c r="G318" s="256">
        <v>15</v>
      </c>
      <c r="H318" s="260">
        <v>0.39473684210526316</v>
      </c>
    </row>
    <row r="319" spans="1:8" ht="27.6">
      <c r="A319" s="259" t="s">
        <v>313</v>
      </c>
      <c r="B319" s="264">
        <v>7</v>
      </c>
      <c r="C319" s="264">
        <v>5</v>
      </c>
      <c r="D319" s="265" t="s">
        <v>312</v>
      </c>
      <c r="E319" s="266" t="s">
        <v>3</v>
      </c>
      <c r="F319" s="256">
        <v>38</v>
      </c>
      <c r="G319" s="256">
        <v>15</v>
      </c>
      <c r="H319" s="260">
        <v>0.39473684210526316</v>
      </c>
    </row>
    <row r="320" spans="1:8" ht="27.6">
      <c r="A320" s="259" t="s">
        <v>14</v>
      </c>
      <c r="B320" s="264">
        <v>7</v>
      </c>
      <c r="C320" s="264">
        <v>5</v>
      </c>
      <c r="D320" s="265" t="s">
        <v>312</v>
      </c>
      <c r="E320" s="266" t="s">
        <v>13</v>
      </c>
      <c r="F320" s="256">
        <v>38</v>
      </c>
      <c r="G320" s="256">
        <v>15</v>
      </c>
      <c r="H320" s="260">
        <v>0.39473684210526316</v>
      </c>
    </row>
    <row r="321" spans="1:8" ht="55.2">
      <c r="A321" s="259" t="s">
        <v>229</v>
      </c>
      <c r="B321" s="264">
        <v>7</v>
      </c>
      <c r="C321" s="264">
        <v>5</v>
      </c>
      <c r="D321" s="265" t="s">
        <v>228</v>
      </c>
      <c r="E321" s="266" t="s">
        <v>3</v>
      </c>
      <c r="F321" s="256">
        <v>5</v>
      </c>
      <c r="G321" s="256">
        <v>0</v>
      </c>
      <c r="H321" s="260">
        <v>0</v>
      </c>
    </row>
    <row r="322" spans="1:8" ht="69">
      <c r="A322" s="259" t="s">
        <v>227</v>
      </c>
      <c r="B322" s="264">
        <v>7</v>
      </c>
      <c r="C322" s="264">
        <v>5</v>
      </c>
      <c r="D322" s="265" t="s">
        <v>226</v>
      </c>
      <c r="E322" s="266" t="s">
        <v>3</v>
      </c>
      <c r="F322" s="256">
        <v>5</v>
      </c>
      <c r="G322" s="256">
        <v>0</v>
      </c>
      <c r="H322" s="260">
        <v>0</v>
      </c>
    </row>
    <row r="323" spans="1:8" ht="55.2">
      <c r="A323" s="259" t="s">
        <v>225</v>
      </c>
      <c r="B323" s="264">
        <v>7</v>
      </c>
      <c r="C323" s="264">
        <v>5</v>
      </c>
      <c r="D323" s="265" t="s">
        <v>224</v>
      </c>
      <c r="E323" s="266" t="s">
        <v>3</v>
      </c>
      <c r="F323" s="256">
        <v>5</v>
      </c>
      <c r="G323" s="256">
        <v>0</v>
      </c>
      <c r="H323" s="260">
        <v>0</v>
      </c>
    </row>
    <row r="324" spans="1:8" ht="27.6">
      <c r="A324" s="259" t="s">
        <v>14</v>
      </c>
      <c r="B324" s="264">
        <v>7</v>
      </c>
      <c r="C324" s="264">
        <v>5</v>
      </c>
      <c r="D324" s="265" t="s">
        <v>224</v>
      </c>
      <c r="E324" s="266" t="s">
        <v>13</v>
      </c>
      <c r="F324" s="256">
        <v>5</v>
      </c>
      <c r="G324" s="256">
        <v>0</v>
      </c>
      <c r="H324" s="260">
        <v>0</v>
      </c>
    </row>
    <row r="325" spans="1:8" ht="41.4">
      <c r="A325" s="259" t="s">
        <v>460</v>
      </c>
      <c r="B325" s="264">
        <v>7</v>
      </c>
      <c r="C325" s="264">
        <v>5</v>
      </c>
      <c r="D325" s="265" t="s">
        <v>459</v>
      </c>
      <c r="E325" s="266" t="s">
        <v>3</v>
      </c>
      <c r="F325" s="256">
        <v>20</v>
      </c>
      <c r="G325" s="256">
        <v>0</v>
      </c>
      <c r="H325" s="260">
        <v>0</v>
      </c>
    </row>
    <row r="326" spans="1:8" ht="27.6">
      <c r="A326" s="259" t="s">
        <v>458</v>
      </c>
      <c r="B326" s="264">
        <v>7</v>
      </c>
      <c r="C326" s="264">
        <v>5</v>
      </c>
      <c r="D326" s="265" t="s">
        <v>457</v>
      </c>
      <c r="E326" s="266" t="s">
        <v>3</v>
      </c>
      <c r="F326" s="256">
        <v>20</v>
      </c>
      <c r="G326" s="256">
        <v>0</v>
      </c>
      <c r="H326" s="260">
        <v>0</v>
      </c>
    </row>
    <row r="327" spans="1:8">
      <c r="A327" s="259" t="s">
        <v>474</v>
      </c>
      <c r="B327" s="264">
        <v>7</v>
      </c>
      <c r="C327" s="264">
        <v>5</v>
      </c>
      <c r="D327" s="265" t="s">
        <v>473</v>
      </c>
      <c r="E327" s="266" t="s">
        <v>3</v>
      </c>
      <c r="F327" s="256">
        <v>20</v>
      </c>
      <c r="G327" s="256">
        <v>0</v>
      </c>
      <c r="H327" s="260">
        <v>0</v>
      </c>
    </row>
    <row r="328" spans="1:8" ht="27.6">
      <c r="A328" s="259" t="s">
        <v>14</v>
      </c>
      <c r="B328" s="264">
        <v>7</v>
      </c>
      <c r="C328" s="264">
        <v>5</v>
      </c>
      <c r="D328" s="265" t="s">
        <v>473</v>
      </c>
      <c r="E328" s="266" t="s">
        <v>13</v>
      </c>
      <c r="F328" s="256">
        <v>20</v>
      </c>
      <c r="G328" s="256">
        <v>0</v>
      </c>
      <c r="H328" s="260">
        <v>0</v>
      </c>
    </row>
    <row r="329" spans="1:8" ht="41.4">
      <c r="A329" s="259" t="s">
        <v>157</v>
      </c>
      <c r="B329" s="264">
        <v>7</v>
      </c>
      <c r="C329" s="264">
        <v>5</v>
      </c>
      <c r="D329" s="265" t="s">
        <v>156</v>
      </c>
      <c r="E329" s="266" t="s">
        <v>3</v>
      </c>
      <c r="F329" s="256">
        <v>48.7</v>
      </c>
      <c r="G329" s="256">
        <v>24.5</v>
      </c>
      <c r="H329" s="260">
        <v>0.50308008213552358</v>
      </c>
    </row>
    <row r="330" spans="1:8" ht="41.4">
      <c r="A330" s="259" t="s">
        <v>155</v>
      </c>
      <c r="B330" s="264">
        <v>7</v>
      </c>
      <c r="C330" s="264">
        <v>5</v>
      </c>
      <c r="D330" s="265" t="s">
        <v>154</v>
      </c>
      <c r="E330" s="266" t="s">
        <v>3</v>
      </c>
      <c r="F330" s="256">
        <v>48.7</v>
      </c>
      <c r="G330" s="256">
        <v>24.5</v>
      </c>
      <c r="H330" s="260">
        <v>0.50308008213552358</v>
      </c>
    </row>
    <row r="331" spans="1:8" ht="41.4">
      <c r="A331" s="259" t="s">
        <v>153</v>
      </c>
      <c r="B331" s="264">
        <v>7</v>
      </c>
      <c r="C331" s="264">
        <v>5</v>
      </c>
      <c r="D331" s="265" t="s">
        <v>152</v>
      </c>
      <c r="E331" s="266" t="s">
        <v>3</v>
      </c>
      <c r="F331" s="256">
        <v>8</v>
      </c>
      <c r="G331" s="256">
        <v>0</v>
      </c>
      <c r="H331" s="260">
        <v>0</v>
      </c>
    </row>
    <row r="332" spans="1:8" ht="27.6">
      <c r="A332" s="259" t="s">
        <v>14</v>
      </c>
      <c r="B332" s="264">
        <v>7</v>
      </c>
      <c r="C332" s="264">
        <v>5</v>
      </c>
      <c r="D332" s="265" t="s">
        <v>152</v>
      </c>
      <c r="E332" s="266" t="s">
        <v>13</v>
      </c>
      <c r="F332" s="256">
        <v>8</v>
      </c>
      <c r="G332" s="256">
        <v>0</v>
      </c>
      <c r="H332" s="260">
        <v>0</v>
      </c>
    </row>
    <row r="333" spans="1:8" ht="41.4">
      <c r="A333" s="259" t="s">
        <v>151</v>
      </c>
      <c r="B333" s="264">
        <v>7</v>
      </c>
      <c r="C333" s="264">
        <v>5</v>
      </c>
      <c r="D333" s="265" t="s">
        <v>150</v>
      </c>
      <c r="E333" s="266" t="s">
        <v>3</v>
      </c>
      <c r="F333" s="256">
        <v>3</v>
      </c>
      <c r="G333" s="256">
        <v>0</v>
      </c>
      <c r="H333" s="260">
        <v>0</v>
      </c>
    </row>
    <row r="334" spans="1:8" ht="27.6">
      <c r="A334" s="259" t="s">
        <v>14</v>
      </c>
      <c r="B334" s="264">
        <v>7</v>
      </c>
      <c r="C334" s="264">
        <v>5</v>
      </c>
      <c r="D334" s="265" t="s">
        <v>150</v>
      </c>
      <c r="E334" s="266" t="s">
        <v>13</v>
      </c>
      <c r="F334" s="256">
        <v>3</v>
      </c>
      <c r="G334" s="256">
        <v>0</v>
      </c>
      <c r="H334" s="260">
        <v>0</v>
      </c>
    </row>
    <row r="335" spans="1:8" ht="55.2">
      <c r="A335" s="259" t="s">
        <v>149</v>
      </c>
      <c r="B335" s="264">
        <v>7</v>
      </c>
      <c r="C335" s="264">
        <v>5</v>
      </c>
      <c r="D335" s="265" t="s">
        <v>148</v>
      </c>
      <c r="E335" s="266" t="s">
        <v>3</v>
      </c>
      <c r="F335" s="256">
        <v>37.700000000000003</v>
      </c>
      <c r="G335" s="256">
        <v>24.5</v>
      </c>
      <c r="H335" s="260">
        <v>0.64986737400530503</v>
      </c>
    </row>
    <row r="336" spans="1:8" ht="27.6">
      <c r="A336" s="259" t="s">
        <v>14</v>
      </c>
      <c r="B336" s="264">
        <v>7</v>
      </c>
      <c r="C336" s="264">
        <v>5</v>
      </c>
      <c r="D336" s="265" t="s">
        <v>148</v>
      </c>
      <c r="E336" s="266" t="s">
        <v>13</v>
      </c>
      <c r="F336" s="256">
        <v>37.700000000000003</v>
      </c>
      <c r="G336" s="256">
        <v>24.5</v>
      </c>
      <c r="H336" s="260">
        <v>0.64986737400530503</v>
      </c>
    </row>
    <row r="337" spans="1:8">
      <c r="A337" s="259" t="s">
        <v>147</v>
      </c>
      <c r="B337" s="264">
        <v>7</v>
      </c>
      <c r="C337" s="264">
        <v>7</v>
      </c>
      <c r="D337" s="265" t="s">
        <v>3</v>
      </c>
      <c r="E337" s="266" t="s">
        <v>3</v>
      </c>
      <c r="F337" s="256">
        <v>3517.8</v>
      </c>
      <c r="G337" s="256">
        <v>1681.4</v>
      </c>
      <c r="H337" s="260">
        <v>0.47796918528625848</v>
      </c>
    </row>
    <row r="338" spans="1:8" ht="41.4">
      <c r="A338" s="259" t="s">
        <v>362</v>
      </c>
      <c r="B338" s="264">
        <v>7</v>
      </c>
      <c r="C338" s="264">
        <v>7</v>
      </c>
      <c r="D338" s="265" t="s">
        <v>361</v>
      </c>
      <c r="E338" s="266" t="s">
        <v>3</v>
      </c>
      <c r="F338" s="256">
        <v>3187.8</v>
      </c>
      <c r="G338" s="256">
        <v>1557.4</v>
      </c>
      <c r="H338" s="260">
        <v>0.48855009724574944</v>
      </c>
    </row>
    <row r="339" spans="1:8" ht="55.2">
      <c r="A339" s="259" t="s">
        <v>360</v>
      </c>
      <c r="B339" s="264">
        <v>7</v>
      </c>
      <c r="C339" s="264">
        <v>7</v>
      </c>
      <c r="D339" s="265" t="s">
        <v>359</v>
      </c>
      <c r="E339" s="266" t="s">
        <v>3</v>
      </c>
      <c r="F339" s="256">
        <v>3187.8</v>
      </c>
      <c r="G339" s="256">
        <v>1557.4</v>
      </c>
      <c r="H339" s="260">
        <v>0.48855009724574944</v>
      </c>
    </row>
    <row r="340" spans="1:8" ht="110.4">
      <c r="A340" s="259" t="s">
        <v>381</v>
      </c>
      <c r="B340" s="264">
        <v>7</v>
      </c>
      <c r="C340" s="264">
        <v>7</v>
      </c>
      <c r="D340" s="265" t="s">
        <v>380</v>
      </c>
      <c r="E340" s="266" t="s">
        <v>3</v>
      </c>
      <c r="F340" s="256">
        <v>2609.6999999999998</v>
      </c>
      <c r="G340" s="256">
        <v>1100.4000000000001</v>
      </c>
      <c r="H340" s="260">
        <v>0.42165766180020697</v>
      </c>
    </row>
    <row r="341" spans="1:8" ht="27.6">
      <c r="A341" s="259" t="s">
        <v>14</v>
      </c>
      <c r="B341" s="264">
        <v>7</v>
      </c>
      <c r="C341" s="264">
        <v>7</v>
      </c>
      <c r="D341" s="265" t="s">
        <v>380</v>
      </c>
      <c r="E341" s="266" t="s">
        <v>13</v>
      </c>
      <c r="F341" s="256">
        <v>2609.6999999999998</v>
      </c>
      <c r="G341" s="256">
        <v>1100.4000000000001</v>
      </c>
      <c r="H341" s="260">
        <v>0.42165766180020697</v>
      </c>
    </row>
    <row r="342" spans="1:8">
      <c r="A342" s="259" t="s">
        <v>379</v>
      </c>
      <c r="B342" s="264">
        <v>7</v>
      </c>
      <c r="C342" s="264">
        <v>7</v>
      </c>
      <c r="D342" s="265" t="s">
        <v>378</v>
      </c>
      <c r="E342" s="266" t="s">
        <v>3</v>
      </c>
      <c r="F342" s="256">
        <v>578.1</v>
      </c>
      <c r="G342" s="256">
        <v>457</v>
      </c>
      <c r="H342" s="260">
        <v>0.79052067116415847</v>
      </c>
    </row>
    <row r="343" spans="1:8" ht="27.6">
      <c r="A343" s="259" t="s">
        <v>14</v>
      </c>
      <c r="B343" s="264">
        <v>7</v>
      </c>
      <c r="C343" s="264">
        <v>7</v>
      </c>
      <c r="D343" s="265" t="s">
        <v>378</v>
      </c>
      <c r="E343" s="266" t="s">
        <v>13</v>
      </c>
      <c r="F343" s="256">
        <v>578.1</v>
      </c>
      <c r="G343" s="256">
        <v>457</v>
      </c>
      <c r="H343" s="260">
        <v>0.79052067116415847</v>
      </c>
    </row>
    <row r="344" spans="1:8" ht="69">
      <c r="A344" s="259" t="s">
        <v>146</v>
      </c>
      <c r="B344" s="264">
        <v>7</v>
      </c>
      <c r="C344" s="264">
        <v>7</v>
      </c>
      <c r="D344" s="265" t="s">
        <v>145</v>
      </c>
      <c r="E344" s="266" t="s">
        <v>3</v>
      </c>
      <c r="F344" s="256">
        <v>64</v>
      </c>
      <c r="G344" s="256">
        <v>44</v>
      </c>
      <c r="H344" s="260">
        <v>0.6875</v>
      </c>
    </row>
    <row r="345" spans="1:8" ht="69">
      <c r="A345" s="259" t="s">
        <v>144</v>
      </c>
      <c r="B345" s="264">
        <v>7</v>
      </c>
      <c r="C345" s="264">
        <v>7</v>
      </c>
      <c r="D345" s="265" t="s">
        <v>143</v>
      </c>
      <c r="E345" s="266" t="s">
        <v>3</v>
      </c>
      <c r="F345" s="256">
        <v>64</v>
      </c>
      <c r="G345" s="256">
        <v>44</v>
      </c>
      <c r="H345" s="260">
        <v>0.6875</v>
      </c>
    </row>
    <row r="346" spans="1:8" ht="41.4" customHeight="1">
      <c r="A346" s="259" t="s">
        <v>142</v>
      </c>
      <c r="B346" s="264">
        <v>7</v>
      </c>
      <c r="C346" s="264">
        <v>7</v>
      </c>
      <c r="D346" s="265" t="s">
        <v>141</v>
      </c>
      <c r="E346" s="266" t="s">
        <v>3</v>
      </c>
      <c r="F346" s="256">
        <v>20</v>
      </c>
      <c r="G346" s="256">
        <v>20</v>
      </c>
      <c r="H346" s="260">
        <v>1</v>
      </c>
    </row>
    <row r="347" spans="1:8" ht="27.6">
      <c r="A347" s="259" t="s">
        <v>14</v>
      </c>
      <c r="B347" s="264">
        <v>7</v>
      </c>
      <c r="C347" s="264">
        <v>7</v>
      </c>
      <c r="D347" s="265" t="s">
        <v>141</v>
      </c>
      <c r="E347" s="266" t="s">
        <v>13</v>
      </c>
      <c r="F347" s="256">
        <v>20</v>
      </c>
      <c r="G347" s="256">
        <v>20</v>
      </c>
      <c r="H347" s="260">
        <v>1</v>
      </c>
    </row>
    <row r="348" spans="1:8" ht="69">
      <c r="A348" s="259" t="s">
        <v>140</v>
      </c>
      <c r="B348" s="264">
        <v>7</v>
      </c>
      <c r="C348" s="264">
        <v>7</v>
      </c>
      <c r="D348" s="265" t="s">
        <v>139</v>
      </c>
      <c r="E348" s="266" t="s">
        <v>3</v>
      </c>
      <c r="F348" s="256">
        <v>24</v>
      </c>
      <c r="G348" s="256">
        <v>24</v>
      </c>
      <c r="H348" s="260">
        <v>1</v>
      </c>
    </row>
    <row r="349" spans="1:8" ht="27.6">
      <c r="A349" s="259" t="s">
        <v>14</v>
      </c>
      <c r="B349" s="264">
        <v>7</v>
      </c>
      <c r="C349" s="264">
        <v>7</v>
      </c>
      <c r="D349" s="265" t="s">
        <v>139</v>
      </c>
      <c r="E349" s="266" t="s">
        <v>13</v>
      </c>
      <c r="F349" s="256">
        <v>24</v>
      </c>
      <c r="G349" s="256">
        <v>24</v>
      </c>
      <c r="H349" s="260">
        <v>1</v>
      </c>
    </row>
    <row r="350" spans="1:8" ht="27.6">
      <c r="A350" s="259" t="s">
        <v>138</v>
      </c>
      <c r="B350" s="264">
        <v>7</v>
      </c>
      <c r="C350" s="264">
        <v>7</v>
      </c>
      <c r="D350" s="265" t="s">
        <v>137</v>
      </c>
      <c r="E350" s="266" t="s">
        <v>3</v>
      </c>
      <c r="F350" s="256">
        <v>20</v>
      </c>
      <c r="G350" s="256">
        <v>0</v>
      </c>
      <c r="H350" s="260">
        <v>0</v>
      </c>
    </row>
    <row r="351" spans="1:8" ht="27.6">
      <c r="A351" s="259" t="s">
        <v>14</v>
      </c>
      <c r="B351" s="264">
        <v>7</v>
      </c>
      <c r="C351" s="264">
        <v>7</v>
      </c>
      <c r="D351" s="265" t="s">
        <v>137</v>
      </c>
      <c r="E351" s="266" t="s">
        <v>13</v>
      </c>
      <c r="F351" s="256">
        <v>20</v>
      </c>
      <c r="G351" s="256">
        <v>0</v>
      </c>
      <c r="H351" s="260">
        <v>0</v>
      </c>
    </row>
    <row r="352" spans="1:8" ht="27.6">
      <c r="A352" s="259" t="s">
        <v>136</v>
      </c>
      <c r="B352" s="264">
        <v>7</v>
      </c>
      <c r="C352" s="264">
        <v>7</v>
      </c>
      <c r="D352" s="265" t="s">
        <v>135</v>
      </c>
      <c r="E352" s="266" t="s">
        <v>3</v>
      </c>
      <c r="F352" s="256">
        <v>266</v>
      </c>
      <c r="G352" s="256">
        <v>80</v>
      </c>
      <c r="H352" s="260">
        <v>0.3007518796992481</v>
      </c>
    </row>
    <row r="353" spans="1:8" ht="96.6">
      <c r="A353" s="259" t="s">
        <v>134</v>
      </c>
      <c r="B353" s="264">
        <v>7</v>
      </c>
      <c r="C353" s="264">
        <v>7</v>
      </c>
      <c r="D353" s="265" t="s">
        <v>133</v>
      </c>
      <c r="E353" s="266" t="s">
        <v>3</v>
      </c>
      <c r="F353" s="256">
        <v>266</v>
      </c>
      <c r="G353" s="256">
        <v>80</v>
      </c>
      <c r="H353" s="260">
        <v>0.3007518796992481</v>
      </c>
    </row>
    <row r="354" spans="1:8">
      <c r="A354" s="259" t="s">
        <v>132</v>
      </c>
      <c r="B354" s="264">
        <v>7</v>
      </c>
      <c r="C354" s="264">
        <v>7</v>
      </c>
      <c r="D354" s="265" t="s">
        <v>131</v>
      </c>
      <c r="E354" s="266" t="s">
        <v>3</v>
      </c>
      <c r="F354" s="256">
        <v>100</v>
      </c>
      <c r="G354" s="256">
        <v>0</v>
      </c>
      <c r="H354" s="260">
        <v>0</v>
      </c>
    </row>
    <row r="355" spans="1:8" ht="27.6">
      <c r="A355" s="259" t="s">
        <v>14</v>
      </c>
      <c r="B355" s="264">
        <v>7</v>
      </c>
      <c r="C355" s="264">
        <v>7</v>
      </c>
      <c r="D355" s="265" t="s">
        <v>131</v>
      </c>
      <c r="E355" s="266" t="s">
        <v>13</v>
      </c>
      <c r="F355" s="256">
        <v>100</v>
      </c>
      <c r="G355" s="256">
        <v>0</v>
      </c>
      <c r="H355" s="260">
        <v>0</v>
      </c>
    </row>
    <row r="356" spans="1:8" ht="27.6">
      <c r="A356" s="259" t="s">
        <v>130</v>
      </c>
      <c r="B356" s="264">
        <v>7</v>
      </c>
      <c r="C356" s="264">
        <v>7</v>
      </c>
      <c r="D356" s="265" t="s">
        <v>129</v>
      </c>
      <c r="E356" s="266" t="s">
        <v>3</v>
      </c>
      <c r="F356" s="256">
        <v>100</v>
      </c>
      <c r="G356" s="256">
        <v>15</v>
      </c>
      <c r="H356" s="260">
        <v>0.15</v>
      </c>
    </row>
    <row r="357" spans="1:8" ht="27.6">
      <c r="A357" s="259" t="s">
        <v>14</v>
      </c>
      <c r="B357" s="264">
        <v>7</v>
      </c>
      <c r="C357" s="264">
        <v>7</v>
      </c>
      <c r="D357" s="265" t="s">
        <v>129</v>
      </c>
      <c r="E357" s="266" t="s">
        <v>13</v>
      </c>
      <c r="F357" s="256">
        <v>100</v>
      </c>
      <c r="G357" s="256">
        <v>15</v>
      </c>
      <c r="H357" s="260">
        <v>0.15</v>
      </c>
    </row>
    <row r="358" spans="1:8" ht="27.6">
      <c r="A358" s="259" t="s">
        <v>128</v>
      </c>
      <c r="B358" s="264">
        <v>7</v>
      </c>
      <c r="C358" s="264">
        <v>7</v>
      </c>
      <c r="D358" s="265" t="s">
        <v>127</v>
      </c>
      <c r="E358" s="266" t="s">
        <v>3</v>
      </c>
      <c r="F358" s="256">
        <v>5</v>
      </c>
      <c r="G358" s="256">
        <v>5</v>
      </c>
      <c r="H358" s="260">
        <v>1</v>
      </c>
    </row>
    <row r="359" spans="1:8" ht="27.6">
      <c r="A359" s="259" t="s">
        <v>14</v>
      </c>
      <c r="B359" s="264">
        <v>7</v>
      </c>
      <c r="C359" s="264">
        <v>7</v>
      </c>
      <c r="D359" s="265" t="s">
        <v>127</v>
      </c>
      <c r="E359" s="266" t="s">
        <v>13</v>
      </c>
      <c r="F359" s="256">
        <v>5</v>
      </c>
      <c r="G359" s="256">
        <v>5</v>
      </c>
      <c r="H359" s="260">
        <v>1</v>
      </c>
    </row>
    <row r="360" spans="1:8" ht="55.2">
      <c r="A360" s="259" t="s">
        <v>126</v>
      </c>
      <c r="B360" s="264">
        <v>7</v>
      </c>
      <c r="C360" s="264">
        <v>7</v>
      </c>
      <c r="D360" s="265" t="s">
        <v>125</v>
      </c>
      <c r="E360" s="266" t="s">
        <v>3</v>
      </c>
      <c r="F360" s="256">
        <v>5</v>
      </c>
      <c r="G360" s="256">
        <v>5</v>
      </c>
      <c r="H360" s="260">
        <v>1</v>
      </c>
    </row>
    <row r="361" spans="1:8" ht="27.6">
      <c r="A361" s="259" t="s">
        <v>14</v>
      </c>
      <c r="B361" s="264">
        <v>7</v>
      </c>
      <c r="C361" s="264">
        <v>7</v>
      </c>
      <c r="D361" s="265" t="s">
        <v>125</v>
      </c>
      <c r="E361" s="266" t="s">
        <v>13</v>
      </c>
      <c r="F361" s="256">
        <v>5</v>
      </c>
      <c r="G361" s="256">
        <v>5</v>
      </c>
      <c r="H361" s="260">
        <v>1</v>
      </c>
    </row>
    <row r="362" spans="1:8" ht="41.4">
      <c r="A362" s="259" t="s">
        <v>124</v>
      </c>
      <c r="B362" s="264">
        <v>7</v>
      </c>
      <c r="C362" s="264">
        <v>7</v>
      </c>
      <c r="D362" s="265" t="s">
        <v>123</v>
      </c>
      <c r="E362" s="266" t="s">
        <v>3</v>
      </c>
      <c r="F362" s="256">
        <v>36</v>
      </c>
      <c r="G362" s="256">
        <v>35</v>
      </c>
      <c r="H362" s="260">
        <v>0.97222222222222221</v>
      </c>
    </row>
    <row r="363" spans="1:8" ht="27.6">
      <c r="A363" s="259" t="s">
        <v>14</v>
      </c>
      <c r="B363" s="264">
        <v>7</v>
      </c>
      <c r="C363" s="264">
        <v>7</v>
      </c>
      <c r="D363" s="265" t="s">
        <v>123</v>
      </c>
      <c r="E363" s="266" t="s">
        <v>13</v>
      </c>
      <c r="F363" s="256">
        <v>36</v>
      </c>
      <c r="G363" s="256">
        <v>35</v>
      </c>
      <c r="H363" s="260">
        <v>0.97222222222222221</v>
      </c>
    </row>
    <row r="364" spans="1:8" ht="27.6">
      <c r="A364" s="259" t="s">
        <v>122</v>
      </c>
      <c r="B364" s="264">
        <v>7</v>
      </c>
      <c r="C364" s="264">
        <v>7</v>
      </c>
      <c r="D364" s="265" t="s">
        <v>121</v>
      </c>
      <c r="E364" s="266" t="s">
        <v>3</v>
      </c>
      <c r="F364" s="256">
        <v>5</v>
      </c>
      <c r="G364" s="256">
        <v>5</v>
      </c>
      <c r="H364" s="260">
        <v>1</v>
      </c>
    </row>
    <row r="365" spans="1:8" ht="27.6">
      <c r="A365" s="259" t="s">
        <v>14</v>
      </c>
      <c r="B365" s="264">
        <v>7</v>
      </c>
      <c r="C365" s="264">
        <v>7</v>
      </c>
      <c r="D365" s="265" t="s">
        <v>121</v>
      </c>
      <c r="E365" s="266" t="s">
        <v>13</v>
      </c>
      <c r="F365" s="256">
        <v>5</v>
      </c>
      <c r="G365" s="256">
        <v>5</v>
      </c>
      <c r="H365" s="260">
        <v>1</v>
      </c>
    </row>
    <row r="366" spans="1:8" ht="27.6">
      <c r="A366" s="259" t="s">
        <v>120</v>
      </c>
      <c r="B366" s="264">
        <v>7</v>
      </c>
      <c r="C366" s="264">
        <v>7</v>
      </c>
      <c r="D366" s="265" t="s">
        <v>119</v>
      </c>
      <c r="E366" s="266" t="s">
        <v>3</v>
      </c>
      <c r="F366" s="256">
        <v>5</v>
      </c>
      <c r="G366" s="256">
        <v>5</v>
      </c>
      <c r="H366" s="260">
        <v>1</v>
      </c>
    </row>
    <row r="367" spans="1:8" ht="27.6">
      <c r="A367" s="259" t="s">
        <v>14</v>
      </c>
      <c r="B367" s="264">
        <v>7</v>
      </c>
      <c r="C367" s="264">
        <v>7</v>
      </c>
      <c r="D367" s="265" t="s">
        <v>119</v>
      </c>
      <c r="E367" s="266" t="s">
        <v>13</v>
      </c>
      <c r="F367" s="256">
        <v>5</v>
      </c>
      <c r="G367" s="256">
        <v>5</v>
      </c>
      <c r="H367" s="260">
        <v>1</v>
      </c>
    </row>
    <row r="368" spans="1:8" ht="27.6" customHeight="1">
      <c r="A368" s="259" t="s">
        <v>118</v>
      </c>
      <c r="B368" s="264">
        <v>7</v>
      </c>
      <c r="C368" s="264">
        <v>7</v>
      </c>
      <c r="D368" s="265" t="s">
        <v>117</v>
      </c>
      <c r="E368" s="266" t="s">
        <v>3</v>
      </c>
      <c r="F368" s="256">
        <v>10</v>
      </c>
      <c r="G368" s="256">
        <v>10</v>
      </c>
      <c r="H368" s="260">
        <v>1</v>
      </c>
    </row>
    <row r="369" spans="1:8" ht="27.6">
      <c r="A369" s="259" t="s">
        <v>14</v>
      </c>
      <c r="B369" s="264">
        <v>7</v>
      </c>
      <c r="C369" s="264">
        <v>7</v>
      </c>
      <c r="D369" s="265" t="s">
        <v>117</v>
      </c>
      <c r="E369" s="266" t="s">
        <v>13</v>
      </c>
      <c r="F369" s="256">
        <v>10</v>
      </c>
      <c r="G369" s="256">
        <v>10</v>
      </c>
      <c r="H369" s="260">
        <v>1</v>
      </c>
    </row>
    <row r="370" spans="1:8">
      <c r="A370" s="259" t="s">
        <v>377</v>
      </c>
      <c r="B370" s="264">
        <v>7</v>
      </c>
      <c r="C370" s="264">
        <v>9</v>
      </c>
      <c r="D370" s="265" t="s">
        <v>3</v>
      </c>
      <c r="E370" s="266" t="s">
        <v>3</v>
      </c>
      <c r="F370" s="256">
        <v>8027.5</v>
      </c>
      <c r="G370" s="256">
        <v>5328.1</v>
      </c>
      <c r="H370" s="260">
        <v>0.6637309249454999</v>
      </c>
    </row>
    <row r="371" spans="1:8" ht="27.6">
      <c r="A371" s="259" t="s">
        <v>18</v>
      </c>
      <c r="B371" s="264">
        <v>7</v>
      </c>
      <c r="C371" s="264">
        <v>9</v>
      </c>
      <c r="D371" s="265" t="s">
        <v>17</v>
      </c>
      <c r="E371" s="266" t="s">
        <v>3</v>
      </c>
      <c r="F371" s="256">
        <v>2330.4</v>
      </c>
      <c r="G371" s="256">
        <v>1444.1</v>
      </c>
      <c r="H371" s="260">
        <v>0.61967902506007544</v>
      </c>
    </row>
    <row r="372" spans="1:8">
      <c r="A372" s="259" t="s">
        <v>16</v>
      </c>
      <c r="B372" s="264">
        <v>7</v>
      </c>
      <c r="C372" s="264">
        <v>9</v>
      </c>
      <c r="D372" s="265" t="s">
        <v>15</v>
      </c>
      <c r="E372" s="266" t="s">
        <v>3</v>
      </c>
      <c r="F372" s="256">
        <v>2330.4</v>
      </c>
      <c r="G372" s="256">
        <v>1444.1</v>
      </c>
      <c r="H372" s="260">
        <v>0.61967902506007544</v>
      </c>
    </row>
    <row r="373" spans="1:8" ht="27.6">
      <c r="A373" s="259" t="s">
        <v>6</v>
      </c>
      <c r="B373" s="264">
        <v>7</v>
      </c>
      <c r="C373" s="264">
        <v>9</v>
      </c>
      <c r="D373" s="265" t="s">
        <v>11</v>
      </c>
      <c r="E373" s="266" t="s">
        <v>3</v>
      </c>
      <c r="F373" s="256">
        <v>2330.4</v>
      </c>
      <c r="G373" s="256">
        <v>1444.1</v>
      </c>
      <c r="H373" s="260">
        <v>0.61967902506007544</v>
      </c>
    </row>
    <row r="374" spans="1:8" ht="69">
      <c r="A374" s="259" t="s">
        <v>2</v>
      </c>
      <c r="B374" s="264">
        <v>7</v>
      </c>
      <c r="C374" s="264">
        <v>9</v>
      </c>
      <c r="D374" s="265" t="s">
        <v>11</v>
      </c>
      <c r="E374" s="266" t="s">
        <v>1</v>
      </c>
      <c r="F374" s="256">
        <v>2039</v>
      </c>
      <c r="G374" s="256">
        <v>1290.4000000000001</v>
      </c>
      <c r="H374" s="260">
        <v>0.63285924472780775</v>
      </c>
    </row>
    <row r="375" spans="1:8" ht="27.6">
      <c r="A375" s="259" t="s">
        <v>14</v>
      </c>
      <c r="B375" s="264">
        <v>7</v>
      </c>
      <c r="C375" s="264">
        <v>9</v>
      </c>
      <c r="D375" s="265" t="s">
        <v>11</v>
      </c>
      <c r="E375" s="266" t="s">
        <v>13</v>
      </c>
      <c r="F375" s="256">
        <v>281.5</v>
      </c>
      <c r="G375" s="256">
        <v>152.69999999999999</v>
      </c>
      <c r="H375" s="260">
        <v>0.54245115452930726</v>
      </c>
    </row>
    <row r="376" spans="1:8">
      <c r="A376" s="259" t="s">
        <v>168</v>
      </c>
      <c r="B376" s="264">
        <v>7</v>
      </c>
      <c r="C376" s="264">
        <v>9</v>
      </c>
      <c r="D376" s="265" t="s">
        <v>11</v>
      </c>
      <c r="E376" s="266" t="s">
        <v>166</v>
      </c>
      <c r="F376" s="256">
        <v>9.9</v>
      </c>
      <c r="G376" s="256">
        <v>1</v>
      </c>
      <c r="H376" s="260">
        <v>0.10101010101010101</v>
      </c>
    </row>
    <row r="377" spans="1:8" ht="27.6">
      <c r="A377" s="259" t="s">
        <v>376</v>
      </c>
      <c r="B377" s="264">
        <v>7</v>
      </c>
      <c r="C377" s="264">
        <v>9</v>
      </c>
      <c r="D377" s="265" t="s">
        <v>375</v>
      </c>
      <c r="E377" s="266" t="s">
        <v>3</v>
      </c>
      <c r="F377" s="256">
        <v>5190.3</v>
      </c>
      <c r="G377" s="256">
        <v>3662.6</v>
      </c>
      <c r="H377" s="260">
        <v>0.70566248579080204</v>
      </c>
    </row>
    <row r="378" spans="1:8" ht="27.6">
      <c r="A378" s="259" t="s">
        <v>374</v>
      </c>
      <c r="B378" s="264">
        <v>7</v>
      </c>
      <c r="C378" s="264">
        <v>9</v>
      </c>
      <c r="D378" s="265" t="s">
        <v>373</v>
      </c>
      <c r="E378" s="266" t="s">
        <v>3</v>
      </c>
      <c r="F378" s="256">
        <v>5190.3</v>
      </c>
      <c r="G378" s="256">
        <v>3662.6</v>
      </c>
      <c r="H378" s="260">
        <v>0.70566248579080204</v>
      </c>
    </row>
    <row r="379" spans="1:8" ht="27.6">
      <c r="A379" s="259" t="s">
        <v>320</v>
      </c>
      <c r="B379" s="264">
        <v>7</v>
      </c>
      <c r="C379" s="264">
        <v>9</v>
      </c>
      <c r="D379" s="265" t="s">
        <v>372</v>
      </c>
      <c r="E379" s="266" t="s">
        <v>3</v>
      </c>
      <c r="F379" s="256">
        <v>4690.3</v>
      </c>
      <c r="G379" s="256">
        <v>3283.8</v>
      </c>
      <c r="H379" s="260">
        <v>0.70012579152719445</v>
      </c>
    </row>
    <row r="380" spans="1:8" ht="69">
      <c r="A380" s="259" t="s">
        <v>2</v>
      </c>
      <c r="B380" s="264">
        <v>7</v>
      </c>
      <c r="C380" s="264">
        <v>9</v>
      </c>
      <c r="D380" s="265" t="s">
        <v>372</v>
      </c>
      <c r="E380" s="266" t="s">
        <v>1</v>
      </c>
      <c r="F380" s="256">
        <v>4587.1000000000004</v>
      </c>
      <c r="G380" s="256">
        <v>3266.3</v>
      </c>
      <c r="H380" s="260">
        <v>0.71206208715746333</v>
      </c>
    </row>
    <row r="381" spans="1:8" ht="27.6">
      <c r="A381" s="259" t="s">
        <v>14</v>
      </c>
      <c r="B381" s="264">
        <v>7</v>
      </c>
      <c r="C381" s="264">
        <v>9</v>
      </c>
      <c r="D381" s="265" t="s">
        <v>372</v>
      </c>
      <c r="E381" s="266" t="s">
        <v>13</v>
      </c>
      <c r="F381" s="256">
        <v>103.2</v>
      </c>
      <c r="G381" s="256">
        <v>17.5</v>
      </c>
      <c r="H381" s="260">
        <v>0.16957364341085271</v>
      </c>
    </row>
    <row r="382" spans="1:8" ht="41.4">
      <c r="A382" s="259" t="s">
        <v>4</v>
      </c>
      <c r="B382" s="264">
        <v>7</v>
      </c>
      <c r="C382" s="264">
        <v>9</v>
      </c>
      <c r="D382" s="265" t="s">
        <v>371</v>
      </c>
      <c r="E382" s="266" t="s">
        <v>3</v>
      </c>
      <c r="F382" s="256">
        <v>500</v>
      </c>
      <c r="G382" s="256">
        <v>378.9</v>
      </c>
      <c r="H382" s="260">
        <v>0.75779999999999992</v>
      </c>
    </row>
    <row r="383" spans="1:8" ht="69">
      <c r="A383" s="259" t="s">
        <v>2</v>
      </c>
      <c r="B383" s="264">
        <v>7</v>
      </c>
      <c r="C383" s="264">
        <v>9</v>
      </c>
      <c r="D383" s="265" t="s">
        <v>371</v>
      </c>
      <c r="E383" s="266" t="s">
        <v>1</v>
      </c>
      <c r="F383" s="256">
        <v>500</v>
      </c>
      <c r="G383" s="256">
        <v>378.9</v>
      </c>
      <c r="H383" s="260">
        <v>0.75779999999999992</v>
      </c>
    </row>
    <row r="384" spans="1:8">
      <c r="A384" s="259" t="s">
        <v>370</v>
      </c>
      <c r="B384" s="264">
        <v>7</v>
      </c>
      <c r="C384" s="264">
        <v>9</v>
      </c>
      <c r="D384" s="265" t="s">
        <v>369</v>
      </c>
      <c r="E384" s="266" t="s">
        <v>3</v>
      </c>
      <c r="F384" s="256">
        <v>232.3</v>
      </c>
      <c r="G384" s="256">
        <v>49.6</v>
      </c>
      <c r="H384" s="260">
        <v>0.21351700387430048</v>
      </c>
    </row>
    <row r="385" spans="1:8">
      <c r="A385" s="259" t="s">
        <v>368</v>
      </c>
      <c r="B385" s="264">
        <v>7</v>
      </c>
      <c r="C385" s="264">
        <v>9</v>
      </c>
      <c r="D385" s="265" t="s">
        <v>367</v>
      </c>
      <c r="E385" s="266" t="s">
        <v>3</v>
      </c>
      <c r="F385" s="256">
        <v>232.3</v>
      </c>
      <c r="G385" s="256">
        <v>49.6</v>
      </c>
      <c r="H385" s="260">
        <v>0.21351700387430048</v>
      </c>
    </row>
    <row r="386" spans="1:8">
      <c r="A386" s="259" t="s">
        <v>366</v>
      </c>
      <c r="B386" s="264">
        <v>7</v>
      </c>
      <c r="C386" s="264">
        <v>9</v>
      </c>
      <c r="D386" s="265" t="s">
        <v>365</v>
      </c>
      <c r="E386" s="266" t="s">
        <v>3</v>
      </c>
      <c r="F386" s="256">
        <v>126.8</v>
      </c>
      <c r="G386" s="256">
        <v>49.6</v>
      </c>
      <c r="H386" s="260">
        <v>0.39116719242902209</v>
      </c>
    </row>
    <row r="387" spans="1:8" ht="27.6">
      <c r="A387" s="259" t="s">
        <v>14</v>
      </c>
      <c r="B387" s="264">
        <v>7</v>
      </c>
      <c r="C387" s="264">
        <v>9</v>
      </c>
      <c r="D387" s="265" t="s">
        <v>365</v>
      </c>
      <c r="E387" s="266" t="s">
        <v>13</v>
      </c>
      <c r="F387" s="256">
        <v>126.8</v>
      </c>
      <c r="G387" s="256">
        <v>49.6</v>
      </c>
      <c r="H387" s="260">
        <v>0.39116719242902209</v>
      </c>
    </row>
    <row r="388" spans="1:8">
      <c r="A388" s="259" t="s">
        <v>364</v>
      </c>
      <c r="B388" s="264">
        <v>7</v>
      </c>
      <c r="C388" s="264">
        <v>9</v>
      </c>
      <c r="D388" s="265" t="s">
        <v>363</v>
      </c>
      <c r="E388" s="266" t="s">
        <v>3</v>
      </c>
      <c r="F388" s="256">
        <v>105.5</v>
      </c>
      <c r="G388" s="256">
        <v>0</v>
      </c>
      <c r="H388" s="260">
        <v>0</v>
      </c>
    </row>
    <row r="389" spans="1:8" ht="27.6">
      <c r="A389" s="259" t="s">
        <v>14</v>
      </c>
      <c r="B389" s="264">
        <v>7</v>
      </c>
      <c r="C389" s="264">
        <v>9</v>
      </c>
      <c r="D389" s="265" t="s">
        <v>363</v>
      </c>
      <c r="E389" s="266" t="s">
        <v>13</v>
      </c>
      <c r="F389" s="256">
        <v>105.5</v>
      </c>
      <c r="G389" s="256">
        <v>0</v>
      </c>
      <c r="H389" s="260">
        <v>0</v>
      </c>
    </row>
    <row r="390" spans="1:8" ht="41.4">
      <c r="A390" s="259" t="s">
        <v>362</v>
      </c>
      <c r="B390" s="264">
        <v>7</v>
      </c>
      <c r="C390" s="264">
        <v>9</v>
      </c>
      <c r="D390" s="265" t="s">
        <v>361</v>
      </c>
      <c r="E390" s="266" t="s">
        <v>3</v>
      </c>
      <c r="F390" s="256">
        <v>207.1</v>
      </c>
      <c r="G390" s="256">
        <v>166.6</v>
      </c>
      <c r="H390" s="260">
        <v>0.80444229840656689</v>
      </c>
    </row>
    <row r="391" spans="1:8" ht="55.2">
      <c r="A391" s="259" t="s">
        <v>360</v>
      </c>
      <c r="B391" s="264">
        <v>7</v>
      </c>
      <c r="C391" s="264">
        <v>9</v>
      </c>
      <c r="D391" s="265" t="s">
        <v>359</v>
      </c>
      <c r="E391" s="266" t="s">
        <v>3</v>
      </c>
      <c r="F391" s="256">
        <v>207.1</v>
      </c>
      <c r="G391" s="256">
        <v>166.6</v>
      </c>
      <c r="H391" s="260">
        <v>0.80444229840656689</v>
      </c>
    </row>
    <row r="392" spans="1:8" ht="41.4">
      <c r="A392" s="259" t="s">
        <v>358</v>
      </c>
      <c r="B392" s="264">
        <v>7</v>
      </c>
      <c r="C392" s="264">
        <v>9</v>
      </c>
      <c r="D392" s="265" t="s">
        <v>357</v>
      </c>
      <c r="E392" s="266" t="s">
        <v>3</v>
      </c>
      <c r="F392" s="256">
        <v>195.1</v>
      </c>
      <c r="G392" s="256">
        <v>166.6</v>
      </c>
      <c r="H392" s="260">
        <v>0.85392106611993845</v>
      </c>
    </row>
    <row r="393" spans="1:8" ht="27.6">
      <c r="A393" s="259" t="s">
        <v>14</v>
      </c>
      <c r="B393" s="264">
        <v>7</v>
      </c>
      <c r="C393" s="264">
        <v>9</v>
      </c>
      <c r="D393" s="265" t="s">
        <v>357</v>
      </c>
      <c r="E393" s="266" t="s">
        <v>13</v>
      </c>
      <c r="F393" s="256">
        <v>195.1</v>
      </c>
      <c r="G393" s="256">
        <v>166.6</v>
      </c>
      <c r="H393" s="260">
        <v>0.85392106611993845</v>
      </c>
    </row>
    <row r="394" spans="1:8" ht="27.6">
      <c r="A394" s="259" t="s">
        <v>356</v>
      </c>
      <c r="B394" s="264">
        <v>7</v>
      </c>
      <c r="C394" s="264">
        <v>9</v>
      </c>
      <c r="D394" s="265" t="s">
        <v>355</v>
      </c>
      <c r="E394" s="266" t="s">
        <v>3</v>
      </c>
      <c r="F394" s="256">
        <v>12</v>
      </c>
      <c r="G394" s="256">
        <v>0</v>
      </c>
      <c r="H394" s="260">
        <v>0</v>
      </c>
    </row>
    <row r="395" spans="1:8" ht="27.6">
      <c r="A395" s="259" t="s">
        <v>14</v>
      </c>
      <c r="B395" s="264">
        <v>7</v>
      </c>
      <c r="C395" s="264">
        <v>9</v>
      </c>
      <c r="D395" s="265" t="s">
        <v>355</v>
      </c>
      <c r="E395" s="266" t="s">
        <v>13</v>
      </c>
      <c r="F395" s="256">
        <v>12</v>
      </c>
      <c r="G395" s="256">
        <v>0</v>
      </c>
      <c r="H395" s="260">
        <v>0</v>
      </c>
    </row>
    <row r="396" spans="1:8" ht="41.4">
      <c r="A396" s="259" t="s">
        <v>354</v>
      </c>
      <c r="B396" s="264">
        <v>7</v>
      </c>
      <c r="C396" s="264">
        <v>9</v>
      </c>
      <c r="D396" s="265" t="s">
        <v>353</v>
      </c>
      <c r="E396" s="266" t="s">
        <v>3</v>
      </c>
      <c r="F396" s="256">
        <v>37.4</v>
      </c>
      <c r="G396" s="256">
        <v>0</v>
      </c>
      <c r="H396" s="260">
        <v>0</v>
      </c>
    </row>
    <row r="397" spans="1:8" ht="27.6">
      <c r="A397" s="259" t="s">
        <v>352</v>
      </c>
      <c r="B397" s="264">
        <v>7</v>
      </c>
      <c r="C397" s="264">
        <v>9</v>
      </c>
      <c r="D397" s="265" t="s">
        <v>351</v>
      </c>
      <c r="E397" s="266" t="s">
        <v>3</v>
      </c>
      <c r="F397" s="256">
        <v>37.4</v>
      </c>
      <c r="G397" s="256">
        <v>0</v>
      </c>
      <c r="H397" s="260">
        <v>0</v>
      </c>
    </row>
    <row r="398" spans="1:8" ht="27.6">
      <c r="A398" s="259" t="s">
        <v>350</v>
      </c>
      <c r="B398" s="264">
        <v>7</v>
      </c>
      <c r="C398" s="264">
        <v>9</v>
      </c>
      <c r="D398" s="265" t="s">
        <v>349</v>
      </c>
      <c r="E398" s="266" t="s">
        <v>3</v>
      </c>
      <c r="F398" s="256">
        <v>26</v>
      </c>
      <c r="G398" s="256">
        <v>0</v>
      </c>
      <c r="H398" s="260">
        <v>0</v>
      </c>
    </row>
    <row r="399" spans="1:8" ht="27.6">
      <c r="A399" s="259" t="s">
        <v>14</v>
      </c>
      <c r="B399" s="264">
        <v>7</v>
      </c>
      <c r="C399" s="264">
        <v>9</v>
      </c>
      <c r="D399" s="265" t="s">
        <v>349</v>
      </c>
      <c r="E399" s="266" t="s">
        <v>13</v>
      </c>
      <c r="F399" s="256">
        <v>26</v>
      </c>
      <c r="G399" s="256">
        <v>0</v>
      </c>
      <c r="H399" s="260">
        <v>0</v>
      </c>
    </row>
    <row r="400" spans="1:8" ht="27.6">
      <c r="A400" s="259" t="s">
        <v>348</v>
      </c>
      <c r="B400" s="264">
        <v>7</v>
      </c>
      <c r="C400" s="264">
        <v>9</v>
      </c>
      <c r="D400" s="265" t="s">
        <v>347</v>
      </c>
      <c r="E400" s="266" t="s">
        <v>3</v>
      </c>
      <c r="F400" s="256">
        <v>11.4</v>
      </c>
      <c r="G400" s="256">
        <v>0</v>
      </c>
      <c r="H400" s="260">
        <v>0</v>
      </c>
    </row>
    <row r="401" spans="1:8" ht="27.6">
      <c r="A401" s="259" t="s">
        <v>14</v>
      </c>
      <c r="B401" s="264">
        <v>7</v>
      </c>
      <c r="C401" s="264">
        <v>9</v>
      </c>
      <c r="D401" s="265" t="s">
        <v>347</v>
      </c>
      <c r="E401" s="266" t="s">
        <v>13</v>
      </c>
      <c r="F401" s="256">
        <v>11.4</v>
      </c>
      <c r="G401" s="256">
        <v>0</v>
      </c>
      <c r="H401" s="260">
        <v>0</v>
      </c>
    </row>
    <row r="402" spans="1:8" ht="41.4">
      <c r="A402" s="259" t="s">
        <v>346</v>
      </c>
      <c r="B402" s="264">
        <v>7</v>
      </c>
      <c r="C402" s="264">
        <v>9</v>
      </c>
      <c r="D402" s="265" t="s">
        <v>345</v>
      </c>
      <c r="E402" s="266" t="s">
        <v>3</v>
      </c>
      <c r="F402" s="256">
        <v>15</v>
      </c>
      <c r="G402" s="256">
        <v>5.2</v>
      </c>
      <c r="H402" s="260">
        <v>0.34666666666666668</v>
      </c>
    </row>
    <row r="403" spans="1:8" ht="69">
      <c r="A403" s="259" t="s">
        <v>344</v>
      </c>
      <c r="B403" s="264">
        <v>7</v>
      </c>
      <c r="C403" s="264">
        <v>9</v>
      </c>
      <c r="D403" s="265" t="s">
        <v>343</v>
      </c>
      <c r="E403" s="266" t="s">
        <v>3</v>
      </c>
      <c r="F403" s="256">
        <v>15</v>
      </c>
      <c r="G403" s="256">
        <v>5.2</v>
      </c>
      <c r="H403" s="260">
        <v>0.34666666666666668</v>
      </c>
    </row>
    <row r="404" spans="1:8" ht="82.8">
      <c r="A404" s="259" t="s">
        <v>342</v>
      </c>
      <c r="B404" s="264">
        <v>7</v>
      </c>
      <c r="C404" s="264">
        <v>9</v>
      </c>
      <c r="D404" s="265" t="s">
        <v>341</v>
      </c>
      <c r="E404" s="266" t="s">
        <v>3</v>
      </c>
      <c r="F404" s="256">
        <v>10</v>
      </c>
      <c r="G404" s="256">
        <v>5.2</v>
      </c>
      <c r="H404" s="260">
        <v>0.52</v>
      </c>
    </row>
    <row r="405" spans="1:8" ht="27.6">
      <c r="A405" s="259" t="s">
        <v>14</v>
      </c>
      <c r="B405" s="264">
        <v>7</v>
      </c>
      <c r="C405" s="264">
        <v>9</v>
      </c>
      <c r="D405" s="265" t="s">
        <v>341</v>
      </c>
      <c r="E405" s="266" t="s">
        <v>13</v>
      </c>
      <c r="F405" s="256">
        <v>10</v>
      </c>
      <c r="G405" s="256">
        <v>5.2</v>
      </c>
      <c r="H405" s="260">
        <v>0.52</v>
      </c>
    </row>
    <row r="406" spans="1:8" ht="69">
      <c r="A406" s="259" t="s">
        <v>340</v>
      </c>
      <c r="B406" s="264">
        <v>7</v>
      </c>
      <c r="C406" s="264">
        <v>9</v>
      </c>
      <c r="D406" s="265" t="s">
        <v>339</v>
      </c>
      <c r="E406" s="266" t="s">
        <v>3</v>
      </c>
      <c r="F406" s="256">
        <v>5</v>
      </c>
      <c r="G406" s="256">
        <v>0</v>
      </c>
      <c r="H406" s="260">
        <v>0</v>
      </c>
    </row>
    <row r="407" spans="1:8" ht="27.6">
      <c r="A407" s="259" t="s">
        <v>14</v>
      </c>
      <c r="B407" s="264">
        <v>7</v>
      </c>
      <c r="C407" s="264">
        <v>9</v>
      </c>
      <c r="D407" s="265" t="s">
        <v>339</v>
      </c>
      <c r="E407" s="266" t="s">
        <v>13</v>
      </c>
      <c r="F407" s="256">
        <v>5</v>
      </c>
      <c r="G407" s="256">
        <v>0</v>
      </c>
      <c r="H407" s="260">
        <v>0</v>
      </c>
    </row>
    <row r="408" spans="1:8" ht="41.4">
      <c r="A408" s="259" t="s">
        <v>338</v>
      </c>
      <c r="B408" s="264">
        <v>7</v>
      </c>
      <c r="C408" s="264">
        <v>9</v>
      </c>
      <c r="D408" s="265" t="s">
        <v>337</v>
      </c>
      <c r="E408" s="266" t="s">
        <v>3</v>
      </c>
      <c r="F408" s="256">
        <v>15</v>
      </c>
      <c r="G408" s="256">
        <v>0</v>
      </c>
      <c r="H408" s="260">
        <v>0</v>
      </c>
    </row>
    <row r="409" spans="1:8" ht="55.2">
      <c r="A409" s="259" t="s">
        <v>336</v>
      </c>
      <c r="B409" s="264">
        <v>7</v>
      </c>
      <c r="C409" s="264">
        <v>9</v>
      </c>
      <c r="D409" s="265" t="s">
        <v>335</v>
      </c>
      <c r="E409" s="266" t="s">
        <v>3</v>
      </c>
      <c r="F409" s="256">
        <v>15</v>
      </c>
      <c r="G409" s="256">
        <v>0</v>
      </c>
      <c r="H409" s="260">
        <v>0</v>
      </c>
    </row>
    <row r="410" spans="1:8" ht="96.6">
      <c r="A410" s="259" t="s">
        <v>334</v>
      </c>
      <c r="B410" s="264">
        <v>7</v>
      </c>
      <c r="C410" s="264">
        <v>9</v>
      </c>
      <c r="D410" s="265" t="s">
        <v>333</v>
      </c>
      <c r="E410" s="266" t="s">
        <v>3</v>
      </c>
      <c r="F410" s="256">
        <v>15</v>
      </c>
      <c r="G410" s="256">
        <v>0</v>
      </c>
      <c r="H410" s="260">
        <v>0</v>
      </c>
    </row>
    <row r="411" spans="1:8" ht="27.6">
      <c r="A411" s="259" t="s">
        <v>14</v>
      </c>
      <c r="B411" s="264">
        <v>7</v>
      </c>
      <c r="C411" s="264">
        <v>9</v>
      </c>
      <c r="D411" s="265" t="s">
        <v>333</v>
      </c>
      <c r="E411" s="266" t="s">
        <v>13</v>
      </c>
      <c r="F411" s="256">
        <v>15</v>
      </c>
      <c r="G411" s="256">
        <v>0</v>
      </c>
      <c r="H411" s="260">
        <v>0</v>
      </c>
    </row>
    <row r="412" spans="1:8">
      <c r="A412" s="259" t="s">
        <v>254</v>
      </c>
      <c r="B412" s="264">
        <v>8</v>
      </c>
      <c r="C412" s="264">
        <v>0</v>
      </c>
      <c r="D412" s="265" t="s">
        <v>3</v>
      </c>
      <c r="E412" s="266" t="s">
        <v>3</v>
      </c>
      <c r="F412" s="256">
        <v>22153.1</v>
      </c>
      <c r="G412" s="256">
        <v>11885.9</v>
      </c>
      <c r="H412" s="260">
        <v>0.53653439022078175</v>
      </c>
    </row>
    <row r="413" spans="1:8">
      <c r="A413" s="259" t="s">
        <v>253</v>
      </c>
      <c r="B413" s="264">
        <v>8</v>
      </c>
      <c r="C413" s="264">
        <v>1</v>
      </c>
      <c r="D413" s="265" t="s">
        <v>3</v>
      </c>
      <c r="E413" s="266" t="s">
        <v>3</v>
      </c>
      <c r="F413" s="256">
        <v>21151</v>
      </c>
      <c r="G413" s="256">
        <v>11276.9</v>
      </c>
      <c r="H413" s="260">
        <v>0.53316155264526499</v>
      </c>
    </row>
    <row r="414" spans="1:8">
      <c r="A414" s="259" t="s">
        <v>472</v>
      </c>
      <c r="B414" s="264">
        <v>8</v>
      </c>
      <c r="C414" s="264">
        <v>1</v>
      </c>
      <c r="D414" s="265" t="s">
        <v>471</v>
      </c>
      <c r="E414" s="266" t="s">
        <v>3</v>
      </c>
      <c r="F414" s="256">
        <v>6836.7</v>
      </c>
      <c r="G414" s="256">
        <v>3722</v>
      </c>
      <c r="H414" s="260">
        <v>0.5444147029999854</v>
      </c>
    </row>
    <row r="415" spans="1:8" ht="27.6">
      <c r="A415" s="259" t="s">
        <v>320</v>
      </c>
      <c r="B415" s="264">
        <v>8</v>
      </c>
      <c r="C415" s="264">
        <v>1</v>
      </c>
      <c r="D415" s="265" t="s">
        <v>470</v>
      </c>
      <c r="E415" s="266" t="s">
        <v>3</v>
      </c>
      <c r="F415" s="256">
        <v>6196.7</v>
      </c>
      <c r="G415" s="256">
        <v>3376</v>
      </c>
      <c r="H415" s="260">
        <v>0.54480610647602756</v>
      </c>
    </row>
    <row r="416" spans="1:8" ht="69">
      <c r="A416" s="259" t="s">
        <v>2</v>
      </c>
      <c r="B416" s="264">
        <v>8</v>
      </c>
      <c r="C416" s="264">
        <v>1</v>
      </c>
      <c r="D416" s="265" t="s">
        <v>470</v>
      </c>
      <c r="E416" s="266" t="s">
        <v>1</v>
      </c>
      <c r="F416" s="256">
        <v>5433</v>
      </c>
      <c r="G416" s="256">
        <v>3042.5</v>
      </c>
      <c r="H416" s="260">
        <v>0.56000368120743604</v>
      </c>
    </row>
    <row r="417" spans="1:8" ht="27.6">
      <c r="A417" s="259" t="s">
        <v>14</v>
      </c>
      <c r="B417" s="264">
        <v>8</v>
      </c>
      <c r="C417" s="264">
        <v>1</v>
      </c>
      <c r="D417" s="265" t="s">
        <v>470</v>
      </c>
      <c r="E417" s="266" t="s">
        <v>13</v>
      </c>
      <c r="F417" s="256">
        <v>741.4</v>
      </c>
      <c r="G417" s="256">
        <v>328.6</v>
      </c>
      <c r="H417" s="260">
        <v>0.44321553817102782</v>
      </c>
    </row>
    <row r="418" spans="1:8">
      <c r="A418" s="259" t="s">
        <v>168</v>
      </c>
      <c r="B418" s="264">
        <v>8</v>
      </c>
      <c r="C418" s="264">
        <v>1</v>
      </c>
      <c r="D418" s="265" t="s">
        <v>470</v>
      </c>
      <c r="E418" s="266" t="s">
        <v>166</v>
      </c>
      <c r="F418" s="256">
        <v>22.3</v>
      </c>
      <c r="G418" s="256">
        <v>4.9000000000000004</v>
      </c>
      <c r="H418" s="260">
        <v>0.21973094170403587</v>
      </c>
    </row>
    <row r="419" spans="1:8" ht="41.4">
      <c r="A419" s="259" t="s">
        <v>4</v>
      </c>
      <c r="B419" s="264">
        <v>8</v>
      </c>
      <c r="C419" s="264">
        <v>1</v>
      </c>
      <c r="D419" s="265" t="s">
        <v>469</v>
      </c>
      <c r="E419" s="266" t="s">
        <v>3</v>
      </c>
      <c r="F419" s="256">
        <v>500</v>
      </c>
      <c r="G419" s="256">
        <v>346</v>
      </c>
      <c r="H419" s="260">
        <v>0.69199999999999995</v>
      </c>
    </row>
    <row r="420" spans="1:8" ht="69">
      <c r="A420" s="259" t="s">
        <v>2</v>
      </c>
      <c r="B420" s="264">
        <v>8</v>
      </c>
      <c r="C420" s="264">
        <v>1</v>
      </c>
      <c r="D420" s="265" t="s">
        <v>469</v>
      </c>
      <c r="E420" s="266" t="s">
        <v>1</v>
      </c>
      <c r="F420" s="256">
        <v>500</v>
      </c>
      <c r="G420" s="256">
        <v>346</v>
      </c>
      <c r="H420" s="260">
        <v>0.69199999999999995</v>
      </c>
    </row>
    <row r="421" spans="1:8" ht="27.6">
      <c r="A421" s="259" t="s">
        <v>250</v>
      </c>
      <c r="B421" s="264">
        <v>8</v>
      </c>
      <c r="C421" s="264">
        <v>1</v>
      </c>
      <c r="D421" s="265" t="s">
        <v>468</v>
      </c>
      <c r="E421" s="266" t="s">
        <v>3</v>
      </c>
      <c r="F421" s="256">
        <v>140</v>
      </c>
      <c r="G421" s="256">
        <v>0</v>
      </c>
      <c r="H421" s="260">
        <v>0</v>
      </c>
    </row>
    <row r="422" spans="1:8" ht="27.6">
      <c r="A422" s="259" t="s">
        <v>14</v>
      </c>
      <c r="B422" s="264">
        <v>8</v>
      </c>
      <c r="C422" s="264">
        <v>1</v>
      </c>
      <c r="D422" s="265" t="s">
        <v>468</v>
      </c>
      <c r="E422" s="266" t="s">
        <v>13</v>
      </c>
      <c r="F422" s="256">
        <v>140</v>
      </c>
      <c r="G422" s="256">
        <v>0</v>
      </c>
      <c r="H422" s="260">
        <v>0</v>
      </c>
    </row>
    <row r="423" spans="1:8">
      <c r="A423" s="259" t="s">
        <v>467</v>
      </c>
      <c r="B423" s="264">
        <v>8</v>
      </c>
      <c r="C423" s="264">
        <v>1</v>
      </c>
      <c r="D423" s="265" t="s">
        <v>466</v>
      </c>
      <c r="E423" s="266" t="s">
        <v>3</v>
      </c>
      <c r="F423" s="256">
        <v>1401.6</v>
      </c>
      <c r="G423" s="256">
        <v>798.3</v>
      </c>
      <c r="H423" s="260">
        <v>0.56956335616438358</v>
      </c>
    </row>
    <row r="424" spans="1:8" ht="27.6">
      <c r="A424" s="259" t="s">
        <v>320</v>
      </c>
      <c r="B424" s="264">
        <v>8</v>
      </c>
      <c r="C424" s="264">
        <v>1</v>
      </c>
      <c r="D424" s="265" t="s">
        <v>465</v>
      </c>
      <c r="E424" s="266" t="s">
        <v>3</v>
      </c>
      <c r="F424" s="256">
        <v>1401.6</v>
      </c>
      <c r="G424" s="256">
        <v>798.3</v>
      </c>
      <c r="H424" s="260">
        <v>0.56956335616438358</v>
      </c>
    </row>
    <row r="425" spans="1:8" ht="69">
      <c r="A425" s="259" t="s">
        <v>2</v>
      </c>
      <c r="B425" s="264">
        <v>8</v>
      </c>
      <c r="C425" s="264">
        <v>1</v>
      </c>
      <c r="D425" s="265" t="s">
        <v>465</v>
      </c>
      <c r="E425" s="266" t="s">
        <v>1</v>
      </c>
      <c r="F425" s="256">
        <v>1155.2</v>
      </c>
      <c r="G425" s="256">
        <v>695.5</v>
      </c>
      <c r="H425" s="260">
        <v>0.60206024930747926</v>
      </c>
    </row>
    <row r="426" spans="1:8" ht="27.6">
      <c r="A426" s="259" t="s">
        <v>14</v>
      </c>
      <c r="B426" s="264">
        <v>8</v>
      </c>
      <c r="C426" s="264">
        <v>1</v>
      </c>
      <c r="D426" s="265" t="s">
        <v>465</v>
      </c>
      <c r="E426" s="266" t="s">
        <v>13</v>
      </c>
      <c r="F426" s="256">
        <v>239</v>
      </c>
      <c r="G426" s="256">
        <v>100.9</v>
      </c>
      <c r="H426" s="260">
        <v>0.42217573221757326</v>
      </c>
    </row>
    <row r="427" spans="1:8">
      <c r="A427" s="259" t="s">
        <v>168</v>
      </c>
      <c r="B427" s="264">
        <v>8</v>
      </c>
      <c r="C427" s="264">
        <v>1</v>
      </c>
      <c r="D427" s="265" t="s">
        <v>465</v>
      </c>
      <c r="E427" s="266" t="s">
        <v>166</v>
      </c>
      <c r="F427" s="256">
        <v>7.4</v>
      </c>
      <c r="G427" s="256">
        <v>1.9</v>
      </c>
      <c r="H427" s="260">
        <v>0.25675675675675674</v>
      </c>
    </row>
    <row r="428" spans="1:8">
      <c r="A428" s="259" t="s">
        <v>252</v>
      </c>
      <c r="B428" s="264">
        <v>8</v>
      </c>
      <c r="C428" s="264">
        <v>1</v>
      </c>
      <c r="D428" s="265" t="s">
        <v>251</v>
      </c>
      <c r="E428" s="266" t="s">
        <v>3</v>
      </c>
      <c r="F428" s="256">
        <v>11884.6</v>
      </c>
      <c r="G428" s="256">
        <v>6358.9</v>
      </c>
      <c r="H428" s="260">
        <v>0.5350537670598926</v>
      </c>
    </row>
    <row r="429" spans="1:8" ht="27.6">
      <c r="A429" s="259" t="s">
        <v>320</v>
      </c>
      <c r="B429" s="264">
        <v>8</v>
      </c>
      <c r="C429" s="264">
        <v>1</v>
      </c>
      <c r="D429" s="265" t="s">
        <v>464</v>
      </c>
      <c r="E429" s="266" t="s">
        <v>3</v>
      </c>
      <c r="F429" s="256">
        <v>7940.6</v>
      </c>
      <c r="G429" s="256">
        <v>3992.7</v>
      </c>
      <c r="H429" s="260">
        <v>0.50282094552048961</v>
      </c>
    </row>
    <row r="430" spans="1:8" ht="69">
      <c r="A430" s="259" t="s">
        <v>2</v>
      </c>
      <c r="B430" s="264">
        <v>8</v>
      </c>
      <c r="C430" s="264">
        <v>1</v>
      </c>
      <c r="D430" s="265" t="s">
        <v>464</v>
      </c>
      <c r="E430" s="266" t="s">
        <v>1</v>
      </c>
      <c r="F430" s="256">
        <v>6878.3</v>
      </c>
      <c r="G430" s="256">
        <v>3660.6</v>
      </c>
      <c r="H430" s="260">
        <v>0.53219545527237833</v>
      </c>
    </row>
    <row r="431" spans="1:8" ht="27.6">
      <c r="A431" s="259" t="s">
        <v>14</v>
      </c>
      <c r="B431" s="264">
        <v>8</v>
      </c>
      <c r="C431" s="264">
        <v>1</v>
      </c>
      <c r="D431" s="265" t="s">
        <v>464</v>
      </c>
      <c r="E431" s="266" t="s">
        <v>13</v>
      </c>
      <c r="F431" s="256">
        <v>1060.3</v>
      </c>
      <c r="G431" s="256">
        <v>331.7</v>
      </c>
      <c r="H431" s="260">
        <v>0.31283598981420352</v>
      </c>
    </row>
    <row r="432" spans="1:8">
      <c r="A432" s="259" t="s">
        <v>168</v>
      </c>
      <c r="B432" s="264">
        <v>8</v>
      </c>
      <c r="C432" s="264">
        <v>1</v>
      </c>
      <c r="D432" s="265" t="s">
        <v>464</v>
      </c>
      <c r="E432" s="266" t="s">
        <v>166</v>
      </c>
      <c r="F432" s="256">
        <v>2</v>
      </c>
      <c r="G432" s="256">
        <v>0.4</v>
      </c>
      <c r="H432" s="260">
        <v>0.2</v>
      </c>
    </row>
    <row r="433" spans="1:8" ht="41.4">
      <c r="A433" s="259" t="s">
        <v>4</v>
      </c>
      <c r="B433" s="264">
        <v>8</v>
      </c>
      <c r="C433" s="264">
        <v>1</v>
      </c>
      <c r="D433" s="265" t="s">
        <v>463</v>
      </c>
      <c r="E433" s="266" t="s">
        <v>3</v>
      </c>
      <c r="F433" s="256">
        <v>3100</v>
      </c>
      <c r="G433" s="256">
        <v>2366.1999999999998</v>
      </c>
      <c r="H433" s="260">
        <v>0.76329032258064511</v>
      </c>
    </row>
    <row r="434" spans="1:8" ht="69">
      <c r="A434" s="259" t="s">
        <v>2</v>
      </c>
      <c r="B434" s="264">
        <v>8</v>
      </c>
      <c r="C434" s="264">
        <v>1</v>
      </c>
      <c r="D434" s="265" t="s">
        <v>463</v>
      </c>
      <c r="E434" s="266" t="s">
        <v>1</v>
      </c>
      <c r="F434" s="256">
        <v>3100</v>
      </c>
      <c r="G434" s="256">
        <v>2366.1999999999998</v>
      </c>
      <c r="H434" s="260">
        <v>0.76329032258064511</v>
      </c>
    </row>
    <row r="435" spans="1:8" ht="27.6">
      <c r="A435" s="259" t="s">
        <v>250</v>
      </c>
      <c r="B435" s="264">
        <v>8</v>
      </c>
      <c r="C435" s="264">
        <v>1</v>
      </c>
      <c r="D435" s="265" t="s">
        <v>249</v>
      </c>
      <c r="E435" s="266" t="s">
        <v>3</v>
      </c>
      <c r="F435" s="256">
        <v>844</v>
      </c>
      <c r="G435" s="256">
        <v>0</v>
      </c>
      <c r="H435" s="260">
        <v>0</v>
      </c>
    </row>
    <row r="436" spans="1:8" ht="27.6">
      <c r="A436" s="259" t="s">
        <v>14</v>
      </c>
      <c r="B436" s="264">
        <v>8</v>
      </c>
      <c r="C436" s="264">
        <v>1</v>
      </c>
      <c r="D436" s="265" t="s">
        <v>249</v>
      </c>
      <c r="E436" s="266" t="s">
        <v>13</v>
      </c>
      <c r="F436" s="256">
        <v>344</v>
      </c>
      <c r="G436" s="256">
        <v>0</v>
      </c>
      <c r="H436" s="260">
        <v>0</v>
      </c>
    </row>
    <row r="437" spans="1:8" ht="27.6">
      <c r="A437" s="259" t="s">
        <v>26</v>
      </c>
      <c r="B437" s="264">
        <v>8</v>
      </c>
      <c r="C437" s="264">
        <v>1</v>
      </c>
      <c r="D437" s="265" t="s">
        <v>249</v>
      </c>
      <c r="E437" s="266" t="s">
        <v>24</v>
      </c>
      <c r="F437" s="256">
        <v>500</v>
      </c>
      <c r="G437" s="256">
        <v>0</v>
      </c>
      <c r="H437" s="260">
        <v>0</v>
      </c>
    </row>
    <row r="438" spans="1:8" ht="55.2">
      <c r="A438" s="259" t="s">
        <v>229</v>
      </c>
      <c r="B438" s="264">
        <v>8</v>
      </c>
      <c r="C438" s="264">
        <v>1</v>
      </c>
      <c r="D438" s="265" t="s">
        <v>228</v>
      </c>
      <c r="E438" s="266" t="s">
        <v>3</v>
      </c>
      <c r="F438" s="256">
        <v>267</v>
      </c>
      <c r="G438" s="256">
        <v>36.5</v>
      </c>
      <c r="H438" s="260">
        <v>0.13670411985018727</v>
      </c>
    </row>
    <row r="439" spans="1:8" ht="69">
      <c r="A439" s="259" t="s">
        <v>227</v>
      </c>
      <c r="B439" s="264">
        <v>8</v>
      </c>
      <c r="C439" s="264">
        <v>1</v>
      </c>
      <c r="D439" s="265" t="s">
        <v>226</v>
      </c>
      <c r="E439" s="266" t="s">
        <v>3</v>
      </c>
      <c r="F439" s="256">
        <v>267</v>
      </c>
      <c r="G439" s="256">
        <v>36.5</v>
      </c>
      <c r="H439" s="260">
        <v>0.13670411985018727</v>
      </c>
    </row>
    <row r="440" spans="1:8" ht="55.2">
      <c r="A440" s="259" t="s">
        <v>391</v>
      </c>
      <c r="B440" s="264">
        <v>8</v>
      </c>
      <c r="C440" s="264">
        <v>1</v>
      </c>
      <c r="D440" s="265" t="s">
        <v>390</v>
      </c>
      <c r="E440" s="266" t="s">
        <v>3</v>
      </c>
      <c r="F440" s="256">
        <v>247</v>
      </c>
      <c r="G440" s="256">
        <v>36.5</v>
      </c>
      <c r="H440" s="260">
        <v>0.14777327935222673</v>
      </c>
    </row>
    <row r="441" spans="1:8" ht="27.6">
      <c r="A441" s="259" t="s">
        <v>14</v>
      </c>
      <c r="B441" s="264">
        <v>8</v>
      </c>
      <c r="C441" s="264">
        <v>1</v>
      </c>
      <c r="D441" s="265" t="s">
        <v>390</v>
      </c>
      <c r="E441" s="266" t="s">
        <v>13</v>
      </c>
      <c r="F441" s="256">
        <v>247</v>
      </c>
      <c r="G441" s="256">
        <v>36.5</v>
      </c>
      <c r="H441" s="260">
        <v>0.14777327935222673</v>
      </c>
    </row>
    <row r="442" spans="1:8" ht="41.4" customHeight="1">
      <c r="A442" s="259" t="s">
        <v>462</v>
      </c>
      <c r="B442" s="264">
        <v>8</v>
      </c>
      <c r="C442" s="264">
        <v>1</v>
      </c>
      <c r="D442" s="265" t="s">
        <v>461</v>
      </c>
      <c r="E442" s="266" t="s">
        <v>3</v>
      </c>
      <c r="F442" s="256">
        <v>20</v>
      </c>
      <c r="G442" s="256">
        <v>0</v>
      </c>
      <c r="H442" s="260">
        <v>0</v>
      </c>
    </row>
    <row r="443" spans="1:8" ht="27.6">
      <c r="A443" s="259" t="s">
        <v>14</v>
      </c>
      <c r="B443" s="264">
        <v>8</v>
      </c>
      <c r="C443" s="264">
        <v>1</v>
      </c>
      <c r="D443" s="265" t="s">
        <v>461</v>
      </c>
      <c r="E443" s="266" t="s">
        <v>13</v>
      </c>
      <c r="F443" s="256">
        <v>20</v>
      </c>
      <c r="G443" s="256">
        <v>0</v>
      </c>
      <c r="H443" s="260">
        <v>0</v>
      </c>
    </row>
    <row r="444" spans="1:8" ht="41.4">
      <c r="A444" s="259" t="s">
        <v>460</v>
      </c>
      <c r="B444" s="264">
        <v>8</v>
      </c>
      <c r="C444" s="264">
        <v>1</v>
      </c>
      <c r="D444" s="265" t="s">
        <v>459</v>
      </c>
      <c r="E444" s="266" t="s">
        <v>3</v>
      </c>
      <c r="F444" s="256">
        <v>761.1</v>
      </c>
      <c r="G444" s="256">
        <v>361.3</v>
      </c>
      <c r="H444" s="260">
        <v>0.47470765996583891</v>
      </c>
    </row>
    <row r="445" spans="1:8" ht="27.6">
      <c r="A445" s="259" t="s">
        <v>458</v>
      </c>
      <c r="B445" s="264">
        <v>8</v>
      </c>
      <c r="C445" s="264">
        <v>1</v>
      </c>
      <c r="D445" s="265" t="s">
        <v>457</v>
      </c>
      <c r="E445" s="266" t="s">
        <v>3</v>
      </c>
      <c r="F445" s="256">
        <v>761.1</v>
      </c>
      <c r="G445" s="256">
        <v>361.3</v>
      </c>
      <c r="H445" s="260">
        <v>0.47470765996583891</v>
      </c>
    </row>
    <row r="446" spans="1:8" ht="27.6">
      <c r="A446" s="259" t="s">
        <v>456</v>
      </c>
      <c r="B446" s="264">
        <v>8</v>
      </c>
      <c r="C446" s="264">
        <v>1</v>
      </c>
      <c r="D446" s="265" t="s">
        <v>455</v>
      </c>
      <c r="E446" s="266" t="s">
        <v>3</v>
      </c>
      <c r="F446" s="256">
        <v>222.1</v>
      </c>
      <c r="G446" s="256">
        <v>90</v>
      </c>
      <c r="H446" s="260">
        <v>0.40522287257991896</v>
      </c>
    </row>
    <row r="447" spans="1:8" ht="27.6">
      <c r="A447" s="259" t="s">
        <v>14</v>
      </c>
      <c r="B447" s="264">
        <v>8</v>
      </c>
      <c r="C447" s="264">
        <v>1</v>
      </c>
      <c r="D447" s="265" t="s">
        <v>455</v>
      </c>
      <c r="E447" s="266" t="s">
        <v>13</v>
      </c>
      <c r="F447" s="256">
        <v>222.1</v>
      </c>
      <c r="G447" s="256">
        <v>90</v>
      </c>
      <c r="H447" s="260">
        <v>0.40522287257991896</v>
      </c>
    </row>
    <row r="448" spans="1:8" ht="41.4">
      <c r="A448" s="259" t="s">
        <v>454</v>
      </c>
      <c r="B448" s="264">
        <v>8</v>
      </c>
      <c r="C448" s="264">
        <v>1</v>
      </c>
      <c r="D448" s="265" t="s">
        <v>453</v>
      </c>
      <c r="E448" s="266" t="s">
        <v>3</v>
      </c>
      <c r="F448" s="256">
        <v>300</v>
      </c>
      <c r="G448" s="256">
        <v>141.5</v>
      </c>
      <c r="H448" s="260">
        <v>0.47166666666666668</v>
      </c>
    </row>
    <row r="449" spans="1:8" ht="27.6">
      <c r="A449" s="259" t="s">
        <v>14</v>
      </c>
      <c r="B449" s="264">
        <v>8</v>
      </c>
      <c r="C449" s="264">
        <v>1</v>
      </c>
      <c r="D449" s="265" t="s">
        <v>453</v>
      </c>
      <c r="E449" s="266" t="s">
        <v>13</v>
      </c>
      <c r="F449" s="256">
        <v>300</v>
      </c>
      <c r="G449" s="256">
        <v>141.5</v>
      </c>
      <c r="H449" s="260">
        <v>0.47166666666666668</v>
      </c>
    </row>
    <row r="450" spans="1:8" ht="27.6">
      <c r="A450" s="259" t="s">
        <v>452</v>
      </c>
      <c r="B450" s="264">
        <v>8</v>
      </c>
      <c r="C450" s="264">
        <v>1</v>
      </c>
      <c r="D450" s="265" t="s">
        <v>451</v>
      </c>
      <c r="E450" s="266" t="s">
        <v>3</v>
      </c>
      <c r="F450" s="256">
        <v>239</v>
      </c>
      <c r="G450" s="256">
        <v>129.80000000000001</v>
      </c>
      <c r="H450" s="260">
        <v>0.5430962343096235</v>
      </c>
    </row>
    <row r="451" spans="1:8" ht="27.6">
      <c r="A451" s="259" t="s">
        <v>14</v>
      </c>
      <c r="B451" s="264">
        <v>8</v>
      </c>
      <c r="C451" s="264">
        <v>1</v>
      </c>
      <c r="D451" s="265" t="s">
        <v>451</v>
      </c>
      <c r="E451" s="266" t="s">
        <v>13</v>
      </c>
      <c r="F451" s="256">
        <v>239</v>
      </c>
      <c r="G451" s="256">
        <v>129.80000000000001</v>
      </c>
      <c r="H451" s="260">
        <v>0.5430962343096235</v>
      </c>
    </row>
    <row r="452" spans="1:8">
      <c r="A452" s="259" t="s">
        <v>450</v>
      </c>
      <c r="B452" s="264">
        <v>8</v>
      </c>
      <c r="C452" s="264">
        <v>4</v>
      </c>
      <c r="D452" s="265" t="s">
        <v>3</v>
      </c>
      <c r="E452" s="266" t="s">
        <v>3</v>
      </c>
      <c r="F452" s="256">
        <v>1002.1</v>
      </c>
      <c r="G452" s="256">
        <v>609</v>
      </c>
      <c r="H452" s="260">
        <v>0.60772378006187011</v>
      </c>
    </row>
    <row r="453" spans="1:8" ht="27.6">
      <c r="A453" s="259" t="s">
        <v>18</v>
      </c>
      <c r="B453" s="264">
        <v>8</v>
      </c>
      <c r="C453" s="264">
        <v>4</v>
      </c>
      <c r="D453" s="265" t="s">
        <v>17</v>
      </c>
      <c r="E453" s="266" t="s">
        <v>3</v>
      </c>
      <c r="F453" s="256">
        <v>1002.1</v>
      </c>
      <c r="G453" s="256">
        <v>609</v>
      </c>
      <c r="H453" s="260">
        <v>0.60772378006187011</v>
      </c>
    </row>
    <row r="454" spans="1:8">
      <c r="A454" s="259" t="s">
        <v>16</v>
      </c>
      <c r="B454" s="264">
        <v>8</v>
      </c>
      <c r="C454" s="264">
        <v>4</v>
      </c>
      <c r="D454" s="265" t="s">
        <v>15</v>
      </c>
      <c r="E454" s="266" t="s">
        <v>3</v>
      </c>
      <c r="F454" s="256">
        <v>1002.1</v>
      </c>
      <c r="G454" s="256">
        <v>609</v>
      </c>
      <c r="H454" s="260">
        <v>0.60772378006187011</v>
      </c>
    </row>
    <row r="455" spans="1:8" ht="27.6">
      <c r="A455" s="259" t="s">
        <v>6</v>
      </c>
      <c r="B455" s="264">
        <v>8</v>
      </c>
      <c r="C455" s="264">
        <v>4</v>
      </c>
      <c r="D455" s="265" t="s">
        <v>11</v>
      </c>
      <c r="E455" s="266" t="s">
        <v>3</v>
      </c>
      <c r="F455" s="256">
        <v>802.1</v>
      </c>
      <c r="G455" s="256">
        <v>477</v>
      </c>
      <c r="H455" s="260">
        <v>0.59468894152848772</v>
      </c>
    </row>
    <row r="456" spans="1:8" ht="69">
      <c r="A456" s="259" t="s">
        <v>2</v>
      </c>
      <c r="B456" s="264">
        <v>8</v>
      </c>
      <c r="C456" s="264">
        <v>4</v>
      </c>
      <c r="D456" s="265" t="s">
        <v>11</v>
      </c>
      <c r="E456" s="266" t="s">
        <v>1</v>
      </c>
      <c r="F456" s="256">
        <v>799.2</v>
      </c>
      <c r="G456" s="256">
        <v>477</v>
      </c>
      <c r="H456" s="260">
        <v>0.59684684684684686</v>
      </c>
    </row>
    <row r="457" spans="1:8" ht="27.6">
      <c r="A457" s="259" t="s">
        <v>14</v>
      </c>
      <c r="B457" s="264">
        <v>8</v>
      </c>
      <c r="C457" s="264">
        <v>4</v>
      </c>
      <c r="D457" s="265" t="s">
        <v>11</v>
      </c>
      <c r="E457" s="266" t="s">
        <v>13</v>
      </c>
      <c r="F457" s="256">
        <v>2.9</v>
      </c>
      <c r="G457" s="256">
        <v>0</v>
      </c>
      <c r="H457" s="260">
        <v>0</v>
      </c>
    </row>
    <row r="458" spans="1:8" ht="41.4">
      <c r="A458" s="259" t="s">
        <v>4</v>
      </c>
      <c r="B458" s="264">
        <v>8</v>
      </c>
      <c r="C458" s="264">
        <v>4</v>
      </c>
      <c r="D458" s="265" t="s">
        <v>9</v>
      </c>
      <c r="E458" s="266" t="s">
        <v>3</v>
      </c>
      <c r="F458" s="256">
        <v>200</v>
      </c>
      <c r="G458" s="256">
        <v>132</v>
      </c>
      <c r="H458" s="260">
        <v>0.66</v>
      </c>
    </row>
    <row r="459" spans="1:8" ht="69">
      <c r="A459" s="259" t="s">
        <v>2</v>
      </c>
      <c r="B459" s="264">
        <v>8</v>
      </c>
      <c r="C459" s="264">
        <v>4</v>
      </c>
      <c r="D459" s="265" t="s">
        <v>9</v>
      </c>
      <c r="E459" s="266" t="s">
        <v>1</v>
      </c>
      <c r="F459" s="256">
        <v>200</v>
      </c>
      <c r="G459" s="256">
        <v>132</v>
      </c>
      <c r="H459" s="260">
        <v>0.66</v>
      </c>
    </row>
    <row r="460" spans="1:8">
      <c r="A460" s="259" t="s">
        <v>116</v>
      </c>
      <c r="B460" s="264">
        <v>9</v>
      </c>
      <c r="C460" s="264">
        <v>0</v>
      </c>
      <c r="D460" s="265" t="s">
        <v>3</v>
      </c>
      <c r="E460" s="266" t="s">
        <v>3</v>
      </c>
      <c r="F460" s="256">
        <v>70</v>
      </c>
      <c r="G460" s="256">
        <v>0</v>
      </c>
      <c r="H460" s="260">
        <v>0</v>
      </c>
    </row>
    <row r="461" spans="1:8">
      <c r="A461" s="259" t="s">
        <v>115</v>
      </c>
      <c r="B461" s="264">
        <v>9</v>
      </c>
      <c r="C461" s="264">
        <v>9</v>
      </c>
      <c r="D461" s="265" t="s">
        <v>3</v>
      </c>
      <c r="E461" s="266" t="s">
        <v>3</v>
      </c>
      <c r="F461" s="256">
        <v>70</v>
      </c>
      <c r="G461" s="256">
        <v>0</v>
      </c>
      <c r="H461" s="260">
        <v>0</v>
      </c>
    </row>
    <row r="462" spans="1:8" ht="41.4">
      <c r="A462" s="259" t="s">
        <v>114</v>
      </c>
      <c r="B462" s="264">
        <v>9</v>
      </c>
      <c r="C462" s="264">
        <v>9</v>
      </c>
      <c r="D462" s="265" t="s">
        <v>113</v>
      </c>
      <c r="E462" s="266" t="s">
        <v>3</v>
      </c>
      <c r="F462" s="256">
        <v>70</v>
      </c>
      <c r="G462" s="256">
        <v>0</v>
      </c>
      <c r="H462" s="260">
        <v>0</v>
      </c>
    </row>
    <row r="463" spans="1:8" ht="41.4">
      <c r="A463" s="259" t="s">
        <v>112</v>
      </c>
      <c r="B463" s="264">
        <v>9</v>
      </c>
      <c r="C463" s="264">
        <v>9</v>
      </c>
      <c r="D463" s="265" t="s">
        <v>111</v>
      </c>
      <c r="E463" s="266" t="s">
        <v>3</v>
      </c>
      <c r="F463" s="256">
        <v>70</v>
      </c>
      <c r="G463" s="256">
        <v>0</v>
      </c>
      <c r="H463" s="260">
        <v>0</v>
      </c>
    </row>
    <row r="464" spans="1:8" ht="41.4">
      <c r="A464" s="259" t="s">
        <v>110</v>
      </c>
      <c r="B464" s="264">
        <v>9</v>
      </c>
      <c r="C464" s="264">
        <v>9</v>
      </c>
      <c r="D464" s="265" t="s">
        <v>109</v>
      </c>
      <c r="E464" s="266" t="s">
        <v>3</v>
      </c>
      <c r="F464" s="256">
        <v>50</v>
      </c>
      <c r="G464" s="256">
        <v>0</v>
      </c>
      <c r="H464" s="260">
        <v>0</v>
      </c>
    </row>
    <row r="465" spans="1:8">
      <c r="A465" s="259" t="s">
        <v>12</v>
      </c>
      <c r="B465" s="264">
        <v>9</v>
      </c>
      <c r="C465" s="264">
        <v>9</v>
      </c>
      <c r="D465" s="265" t="s">
        <v>109</v>
      </c>
      <c r="E465" s="266" t="s">
        <v>10</v>
      </c>
      <c r="F465" s="256">
        <v>50</v>
      </c>
      <c r="G465" s="256">
        <v>0</v>
      </c>
      <c r="H465" s="260">
        <v>0</v>
      </c>
    </row>
    <row r="466" spans="1:8" ht="27.6">
      <c r="A466" s="259" t="s">
        <v>108</v>
      </c>
      <c r="B466" s="264">
        <v>9</v>
      </c>
      <c r="C466" s="264">
        <v>9</v>
      </c>
      <c r="D466" s="265" t="s">
        <v>107</v>
      </c>
      <c r="E466" s="266" t="s">
        <v>3</v>
      </c>
      <c r="F466" s="256">
        <v>20</v>
      </c>
      <c r="G466" s="256">
        <v>0</v>
      </c>
      <c r="H466" s="260">
        <v>0</v>
      </c>
    </row>
    <row r="467" spans="1:8" ht="27.6">
      <c r="A467" s="259" t="s">
        <v>14</v>
      </c>
      <c r="B467" s="264">
        <v>9</v>
      </c>
      <c r="C467" s="264">
        <v>9</v>
      </c>
      <c r="D467" s="265" t="s">
        <v>107</v>
      </c>
      <c r="E467" s="266" t="s">
        <v>13</v>
      </c>
      <c r="F467" s="256">
        <v>20</v>
      </c>
      <c r="G467" s="256">
        <v>0</v>
      </c>
      <c r="H467" s="260">
        <v>0</v>
      </c>
    </row>
    <row r="468" spans="1:8">
      <c r="A468" s="259" t="s">
        <v>41</v>
      </c>
      <c r="B468" s="264">
        <v>10</v>
      </c>
      <c r="C468" s="264">
        <v>0</v>
      </c>
      <c r="D468" s="265" t="s">
        <v>3</v>
      </c>
      <c r="E468" s="266" t="s">
        <v>3</v>
      </c>
      <c r="F468" s="256">
        <v>24267.3</v>
      </c>
      <c r="G468" s="256">
        <v>11618</v>
      </c>
      <c r="H468" s="260">
        <v>0.47875124138243647</v>
      </c>
    </row>
    <row r="469" spans="1:8">
      <c r="A469" s="259" t="s">
        <v>106</v>
      </c>
      <c r="B469" s="264">
        <v>10</v>
      </c>
      <c r="C469" s="264">
        <v>1</v>
      </c>
      <c r="D469" s="265" t="s">
        <v>3</v>
      </c>
      <c r="E469" s="266" t="s">
        <v>3</v>
      </c>
      <c r="F469" s="256">
        <v>4642.7</v>
      </c>
      <c r="G469" s="256">
        <v>2276.3000000000002</v>
      </c>
      <c r="H469" s="260">
        <v>0.49029659465397296</v>
      </c>
    </row>
    <row r="470" spans="1:8" ht="27.6">
      <c r="A470" s="259" t="s">
        <v>105</v>
      </c>
      <c r="B470" s="264">
        <v>10</v>
      </c>
      <c r="C470" s="264">
        <v>1</v>
      </c>
      <c r="D470" s="265" t="s">
        <v>104</v>
      </c>
      <c r="E470" s="266" t="s">
        <v>3</v>
      </c>
      <c r="F470" s="256">
        <v>4642.7</v>
      </c>
      <c r="G470" s="256">
        <v>2276.3000000000002</v>
      </c>
      <c r="H470" s="260">
        <v>0.49029659465397296</v>
      </c>
    </row>
    <row r="471" spans="1:8">
      <c r="A471" s="259" t="s">
        <v>103</v>
      </c>
      <c r="B471" s="264">
        <v>10</v>
      </c>
      <c r="C471" s="264">
        <v>1</v>
      </c>
      <c r="D471" s="265" t="s">
        <v>102</v>
      </c>
      <c r="E471" s="266" t="s">
        <v>3</v>
      </c>
      <c r="F471" s="256">
        <v>4642.7</v>
      </c>
      <c r="G471" s="256">
        <v>2276.3000000000002</v>
      </c>
      <c r="H471" s="260">
        <v>0.49029659465397296</v>
      </c>
    </row>
    <row r="472" spans="1:8" ht="96.6">
      <c r="A472" s="259" t="s">
        <v>101</v>
      </c>
      <c r="B472" s="264">
        <v>10</v>
      </c>
      <c r="C472" s="264">
        <v>1</v>
      </c>
      <c r="D472" s="265" t="s">
        <v>100</v>
      </c>
      <c r="E472" s="266" t="s">
        <v>3</v>
      </c>
      <c r="F472" s="256">
        <v>4642.7</v>
      </c>
      <c r="G472" s="256">
        <v>2276.3000000000002</v>
      </c>
      <c r="H472" s="260">
        <v>0.49029659465397296</v>
      </c>
    </row>
    <row r="473" spans="1:8">
      <c r="A473" s="259" t="s">
        <v>12</v>
      </c>
      <c r="B473" s="264">
        <v>10</v>
      </c>
      <c r="C473" s="264">
        <v>1</v>
      </c>
      <c r="D473" s="265" t="s">
        <v>100</v>
      </c>
      <c r="E473" s="266" t="s">
        <v>10</v>
      </c>
      <c r="F473" s="256">
        <v>4642.7</v>
      </c>
      <c r="G473" s="256">
        <v>2276.3000000000002</v>
      </c>
      <c r="H473" s="260">
        <v>0.49029659465397296</v>
      </c>
    </row>
    <row r="474" spans="1:8">
      <c r="A474" s="259" t="s">
        <v>40</v>
      </c>
      <c r="B474" s="264">
        <v>10</v>
      </c>
      <c r="C474" s="264">
        <v>3</v>
      </c>
      <c r="D474" s="265" t="s">
        <v>3</v>
      </c>
      <c r="E474" s="266" t="s">
        <v>3</v>
      </c>
      <c r="F474" s="256">
        <v>12880</v>
      </c>
      <c r="G474" s="256">
        <v>5907.5</v>
      </c>
      <c r="H474" s="260">
        <v>0.45865683229813664</v>
      </c>
    </row>
    <row r="475" spans="1:8" ht="27.6">
      <c r="A475" s="259" t="s">
        <v>18</v>
      </c>
      <c r="B475" s="264">
        <v>10</v>
      </c>
      <c r="C475" s="264">
        <v>3</v>
      </c>
      <c r="D475" s="265" t="s">
        <v>17</v>
      </c>
      <c r="E475" s="266" t="s">
        <v>3</v>
      </c>
      <c r="F475" s="256">
        <v>11529.9</v>
      </c>
      <c r="G475" s="256">
        <v>5446.7</v>
      </c>
      <c r="H475" s="260">
        <v>0.47239785253991795</v>
      </c>
    </row>
    <row r="476" spans="1:8" ht="27.6">
      <c r="A476" s="259" t="s">
        <v>39</v>
      </c>
      <c r="B476" s="264">
        <v>10</v>
      </c>
      <c r="C476" s="264">
        <v>3</v>
      </c>
      <c r="D476" s="265" t="s">
        <v>38</v>
      </c>
      <c r="E476" s="266" t="s">
        <v>3</v>
      </c>
      <c r="F476" s="256">
        <v>11529.9</v>
      </c>
      <c r="G476" s="256">
        <v>5446.7</v>
      </c>
      <c r="H476" s="260">
        <v>0.47239785253991795</v>
      </c>
    </row>
    <row r="477" spans="1:8" ht="69">
      <c r="A477" s="259" t="s">
        <v>37</v>
      </c>
      <c r="B477" s="264">
        <v>10</v>
      </c>
      <c r="C477" s="264">
        <v>3</v>
      </c>
      <c r="D477" s="265" t="s">
        <v>36</v>
      </c>
      <c r="E477" s="266" t="s">
        <v>3</v>
      </c>
      <c r="F477" s="256">
        <v>872.9</v>
      </c>
      <c r="G477" s="256">
        <v>450.1</v>
      </c>
      <c r="H477" s="260">
        <v>0.51563753007217328</v>
      </c>
    </row>
    <row r="478" spans="1:8" ht="69">
      <c r="A478" s="259" t="s">
        <v>2</v>
      </c>
      <c r="B478" s="264">
        <v>10</v>
      </c>
      <c r="C478" s="264">
        <v>3</v>
      </c>
      <c r="D478" s="265" t="s">
        <v>36</v>
      </c>
      <c r="E478" s="266" t="s">
        <v>1</v>
      </c>
      <c r="F478" s="256">
        <v>831.3</v>
      </c>
      <c r="G478" s="256">
        <v>417.1</v>
      </c>
      <c r="H478" s="260">
        <v>0.50174425598460248</v>
      </c>
    </row>
    <row r="479" spans="1:8" ht="27.6">
      <c r="A479" s="259" t="s">
        <v>14</v>
      </c>
      <c r="B479" s="264">
        <v>10</v>
      </c>
      <c r="C479" s="264">
        <v>3</v>
      </c>
      <c r="D479" s="265" t="s">
        <v>36</v>
      </c>
      <c r="E479" s="266" t="s">
        <v>13</v>
      </c>
      <c r="F479" s="256">
        <v>41.6</v>
      </c>
      <c r="G479" s="256">
        <v>33</v>
      </c>
      <c r="H479" s="260">
        <v>0.79326923076923073</v>
      </c>
    </row>
    <row r="480" spans="1:8" ht="27.6">
      <c r="A480" s="259" t="s">
        <v>35</v>
      </c>
      <c r="B480" s="264">
        <v>10</v>
      </c>
      <c r="C480" s="264">
        <v>3</v>
      </c>
      <c r="D480" s="265" t="s">
        <v>34</v>
      </c>
      <c r="E480" s="266" t="s">
        <v>3</v>
      </c>
      <c r="F480" s="256">
        <v>10657</v>
      </c>
      <c r="G480" s="256">
        <v>4996.7</v>
      </c>
      <c r="H480" s="260">
        <v>0.46886553439054141</v>
      </c>
    </row>
    <row r="481" spans="1:8" ht="27.6">
      <c r="A481" s="259" t="s">
        <v>14</v>
      </c>
      <c r="B481" s="264">
        <v>10</v>
      </c>
      <c r="C481" s="264">
        <v>3</v>
      </c>
      <c r="D481" s="265" t="s">
        <v>34</v>
      </c>
      <c r="E481" s="266" t="s">
        <v>13</v>
      </c>
      <c r="F481" s="256">
        <v>117</v>
      </c>
      <c r="G481" s="256">
        <v>76.3</v>
      </c>
      <c r="H481" s="260">
        <v>0.65213675213675215</v>
      </c>
    </row>
    <row r="482" spans="1:8">
      <c r="A482" s="259" t="s">
        <v>12</v>
      </c>
      <c r="B482" s="264">
        <v>10</v>
      </c>
      <c r="C482" s="264">
        <v>3</v>
      </c>
      <c r="D482" s="265" t="s">
        <v>34</v>
      </c>
      <c r="E482" s="266" t="s">
        <v>10</v>
      </c>
      <c r="F482" s="256">
        <v>10540</v>
      </c>
      <c r="G482" s="256">
        <v>4920.3999999999996</v>
      </c>
      <c r="H482" s="260">
        <v>0.466831119544592</v>
      </c>
    </row>
    <row r="483" spans="1:8" ht="27.6">
      <c r="A483" s="259" t="s">
        <v>99</v>
      </c>
      <c r="B483" s="264">
        <v>10</v>
      </c>
      <c r="C483" s="264">
        <v>3</v>
      </c>
      <c r="D483" s="265" t="s">
        <v>98</v>
      </c>
      <c r="E483" s="266" t="s">
        <v>3</v>
      </c>
      <c r="F483" s="256">
        <v>901.9</v>
      </c>
      <c r="G483" s="256">
        <v>455.2</v>
      </c>
      <c r="H483" s="260">
        <v>0.50471227408803632</v>
      </c>
    </row>
    <row r="484" spans="1:8" ht="27.6">
      <c r="A484" s="259" t="s">
        <v>97</v>
      </c>
      <c r="B484" s="264">
        <v>10</v>
      </c>
      <c r="C484" s="264">
        <v>3</v>
      </c>
      <c r="D484" s="265" t="s">
        <v>96</v>
      </c>
      <c r="E484" s="266" t="s">
        <v>3</v>
      </c>
      <c r="F484" s="256">
        <v>901.9</v>
      </c>
      <c r="G484" s="256">
        <v>455.2</v>
      </c>
      <c r="H484" s="260">
        <v>0.50471227408803632</v>
      </c>
    </row>
    <row r="485" spans="1:8" ht="69">
      <c r="A485" s="259" t="s">
        <v>95</v>
      </c>
      <c r="B485" s="264">
        <v>10</v>
      </c>
      <c r="C485" s="264">
        <v>3</v>
      </c>
      <c r="D485" s="265" t="s">
        <v>94</v>
      </c>
      <c r="E485" s="266" t="s">
        <v>3</v>
      </c>
      <c r="F485" s="256">
        <v>898.9</v>
      </c>
      <c r="G485" s="256">
        <v>455.2</v>
      </c>
      <c r="H485" s="260">
        <v>0.50639670708643902</v>
      </c>
    </row>
    <row r="486" spans="1:8">
      <c r="A486" s="259" t="s">
        <v>12</v>
      </c>
      <c r="B486" s="264">
        <v>10</v>
      </c>
      <c r="C486" s="264">
        <v>3</v>
      </c>
      <c r="D486" s="265" t="s">
        <v>94</v>
      </c>
      <c r="E486" s="266" t="s">
        <v>10</v>
      </c>
      <c r="F486" s="256">
        <v>898.9</v>
      </c>
      <c r="G486" s="256">
        <v>455.2</v>
      </c>
      <c r="H486" s="260">
        <v>0.50639670708643902</v>
      </c>
    </row>
    <row r="487" spans="1:8" ht="27.6">
      <c r="A487" s="259" t="s">
        <v>93</v>
      </c>
      <c r="B487" s="264">
        <v>10</v>
      </c>
      <c r="C487" s="264">
        <v>3</v>
      </c>
      <c r="D487" s="265" t="s">
        <v>92</v>
      </c>
      <c r="E487" s="266" t="s">
        <v>3</v>
      </c>
      <c r="F487" s="256">
        <v>3</v>
      </c>
      <c r="G487" s="256">
        <v>0</v>
      </c>
      <c r="H487" s="260">
        <v>0</v>
      </c>
    </row>
    <row r="488" spans="1:8">
      <c r="A488" s="259" t="s">
        <v>12</v>
      </c>
      <c r="B488" s="264">
        <v>10</v>
      </c>
      <c r="C488" s="264">
        <v>3</v>
      </c>
      <c r="D488" s="265" t="s">
        <v>92</v>
      </c>
      <c r="E488" s="266" t="s">
        <v>10</v>
      </c>
      <c r="F488" s="256">
        <v>3</v>
      </c>
      <c r="G488" s="256">
        <v>0</v>
      </c>
      <c r="H488" s="260">
        <v>0</v>
      </c>
    </row>
    <row r="489" spans="1:8" ht="27.6">
      <c r="A489" s="259" t="s">
        <v>91</v>
      </c>
      <c r="B489" s="264">
        <v>10</v>
      </c>
      <c r="C489" s="264">
        <v>3</v>
      </c>
      <c r="D489" s="265" t="s">
        <v>90</v>
      </c>
      <c r="E489" s="266" t="s">
        <v>3</v>
      </c>
      <c r="F489" s="256">
        <v>448.2</v>
      </c>
      <c r="G489" s="256">
        <v>5.6</v>
      </c>
      <c r="H489" s="260">
        <v>1.2494422132976349E-2</v>
      </c>
    </row>
    <row r="490" spans="1:8" ht="82.8">
      <c r="A490" s="259" t="s">
        <v>89</v>
      </c>
      <c r="B490" s="264">
        <v>10</v>
      </c>
      <c r="C490" s="264">
        <v>3</v>
      </c>
      <c r="D490" s="265" t="s">
        <v>88</v>
      </c>
      <c r="E490" s="266" t="s">
        <v>3</v>
      </c>
      <c r="F490" s="256">
        <v>448.2</v>
      </c>
      <c r="G490" s="256">
        <v>5.6</v>
      </c>
      <c r="H490" s="260">
        <v>1.2494422132976349E-2</v>
      </c>
    </row>
    <row r="491" spans="1:8" ht="55.2">
      <c r="A491" s="259" t="s">
        <v>87</v>
      </c>
      <c r="B491" s="264">
        <v>10</v>
      </c>
      <c r="C491" s="264">
        <v>3</v>
      </c>
      <c r="D491" s="265" t="s">
        <v>86</v>
      </c>
      <c r="E491" s="266" t="s">
        <v>3</v>
      </c>
      <c r="F491" s="256">
        <v>336</v>
      </c>
      <c r="G491" s="256">
        <v>0</v>
      </c>
      <c r="H491" s="260">
        <v>0</v>
      </c>
    </row>
    <row r="492" spans="1:8">
      <c r="A492" s="259" t="s">
        <v>12</v>
      </c>
      <c r="B492" s="264">
        <v>10</v>
      </c>
      <c r="C492" s="264">
        <v>3</v>
      </c>
      <c r="D492" s="265" t="s">
        <v>86</v>
      </c>
      <c r="E492" s="266" t="s">
        <v>10</v>
      </c>
      <c r="F492" s="256">
        <v>336</v>
      </c>
      <c r="G492" s="256">
        <v>0</v>
      </c>
      <c r="H492" s="260">
        <v>0</v>
      </c>
    </row>
    <row r="493" spans="1:8" ht="55.2">
      <c r="A493" s="259" t="s">
        <v>85</v>
      </c>
      <c r="B493" s="264">
        <v>10</v>
      </c>
      <c r="C493" s="264">
        <v>3</v>
      </c>
      <c r="D493" s="265" t="s">
        <v>84</v>
      </c>
      <c r="E493" s="266" t="s">
        <v>3</v>
      </c>
      <c r="F493" s="256">
        <v>112.2</v>
      </c>
      <c r="G493" s="256">
        <v>5.6</v>
      </c>
      <c r="H493" s="260">
        <v>4.9910873440285199E-2</v>
      </c>
    </row>
    <row r="494" spans="1:8">
      <c r="A494" s="259" t="s">
        <v>12</v>
      </c>
      <c r="B494" s="264">
        <v>10</v>
      </c>
      <c r="C494" s="264">
        <v>3</v>
      </c>
      <c r="D494" s="265" t="s">
        <v>84</v>
      </c>
      <c r="E494" s="266" t="s">
        <v>10</v>
      </c>
      <c r="F494" s="256">
        <v>112.2</v>
      </c>
      <c r="G494" s="256">
        <v>5.6</v>
      </c>
      <c r="H494" s="260">
        <v>4.9910873440285199E-2</v>
      </c>
    </row>
    <row r="495" spans="1:8">
      <c r="A495" s="259" t="s">
        <v>332</v>
      </c>
      <c r="B495" s="264">
        <v>10</v>
      </c>
      <c r="C495" s="264">
        <v>4</v>
      </c>
      <c r="D495" s="265" t="s">
        <v>3</v>
      </c>
      <c r="E495" s="266" t="s">
        <v>3</v>
      </c>
      <c r="F495" s="256">
        <v>5425.4</v>
      </c>
      <c r="G495" s="256">
        <v>2797</v>
      </c>
      <c r="H495" s="260">
        <v>0.51553802484609434</v>
      </c>
    </row>
    <row r="496" spans="1:8" ht="27.6">
      <c r="A496" s="259" t="s">
        <v>18</v>
      </c>
      <c r="B496" s="264">
        <v>10</v>
      </c>
      <c r="C496" s="264">
        <v>4</v>
      </c>
      <c r="D496" s="265" t="s">
        <v>17</v>
      </c>
      <c r="E496" s="266" t="s">
        <v>3</v>
      </c>
      <c r="F496" s="256">
        <v>5425.4</v>
      </c>
      <c r="G496" s="256">
        <v>2797</v>
      </c>
      <c r="H496" s="260">
        <v>0.51553802484609434</v>
      </c>
    </row>
    <row r="497" spans="1:8" ht="27.6">
      <c r="A497" s="259" t="s">
        <v>39</v>
      </c>
      <c r="B497" s="264">
        <v>10</v>
      </c>
      <c r="C497" s="264">
        <v>4</v>
      </c>
      <c r="D497" s="265" t="s">
        <v>38</v>
      </c>
      <c r="E497" s="266" t="s">
        <v>3</v>
      </c>
      <c r="F497" s="256">
        <v>5425.4</v>
      </c>
      <c r="G497" s="256">
        <v>2797</v>
      </c>
      <c r="H497" s="260">
        <v>0.51553802484609434</v>
      </c>
    </row>
    <row r="498" spans="1:8" ht="41.4">
      <c r="A498" s="259" t="s">
        <v>331</v>
      </c>
      <c r="B498" s="264">
        <v>10</v>
      </c>
      <c r="C498" s="264">
        <v>4</v>
      </c>
      <c r="D498" s="265" t="s">
        <v>330</v>
      </c>
      <c r="E498" s="266" t="s">
        <v>3</v>
      </c>
      <c r="F498" s="256">
        <v>5425.4</v>
      </c>
      <c r="G498" s="256">
        <v>2797</v>
      </c>
      <c r="H498" s="260">
        <v>0.51553802484609434</v>
      </c>
    </row>
    <row r="499" spans="1:8">
      <c r="A499" s="259" t="s">
        <v>12</v>
      </c>
      <c r="B499" s="264">
        <v>10</v>
      </c>
      <c r="C499" s="264">
        <v>4</v>
      </c>
      <c r="D499" s="265" t="s">
        <v>330</v>
      </c>
      <c r="E499" s="266" t="s">
        <v>10</v>
      </c>
      <c r="F499" s="256">
        <v>5425.4</v>
      </c>
      <c r="G499" s="256">
        <v>2797</v>
      </c>
      <c r="H499" s="260">
        <v>0.51553802484609434</v>
      </c>
    </row>
    <row r="500" spans="1:8">
      <c r="A500" s="259" t="s">
        <v>83</v>
      </c>
      <c r="B500" s="264">
        <v>10</v>
      </c>
      <c r="C500" s="264">
        <v>6</v>
      </c>
      <c r="D500" s="265" t="s">
        <v>3</v>
      </c>
      <c r="E500" s="266" t="s">
        <v>3</v>
      </c>
      <c r="F500" s="256">
        <v>1319.2</v>
      </c>
      <c r="G500" s="256">
        <v>637.1</v>
      </c>
      <c r="H500" s="260">
        <v>0.48294420861127957</v>
      </c>
    </row>
    <row r="501" spans="1:8" ht="27.6">
      <c r="A501" s="259" t="s">
        <v>18</v>
      </c>
      <c r="B501" s="264">
        <v>10</v>
      </c>
      <c r="C501" s="264">
        <v>6</v>
      </c>
      <c r="D501" s="265" t="s">
        <v>17</v>
      </c>
      <c r="E501" s="266" t="s">
        <v>3</v>
      </c>
      <c r="F501" s="256">
        <v>1219.2</v>
      </c>
      <c r="G501" s="256">
        <v>583.1</v>
      </c>
      <c r="H501" s="260">
        <v>0.47826443569553806</v>
      </c>
    </row>
    <row r="502" spans="1:8" ht="27.6">
      <c r="A502" s="259" t="s">
        <v>39</v>
      </c>
      <c r="B502" s="264">
        <v>10</v>
      </c>
      <c r="C502" s="264">
        <v>6</v>
      </c>
      <c r="D502" s="265" t="s">
        <v>38</v>
      </c>
      <c r="E502" s="266" t="s">
        <v>3</v>
      </c>
      <c r="F502" s="256">
        <v>1219.2</v>
      </c>
      <c r="G502" s="256">
        <v>583.1</v>
      </c>
      <c r="H502" s="260">
        <v>0.47826443569553806</v>
      </c>
    </row>
    <row r="503" spans="1:8" ht="69">
      <c r="A503" s="259" t="s">
        <v>82</v>
      </c>
      <c r="B503" s="264">
        <v>10</v>
      </c>
      <c r="C503" s="264">
        <v>6</v>
      </c>
      <c r="D503" s="265" t="s">
        <v>81</v>
      </c>
      <c r="E503" s="266" t="s">
        <v>3</v>
      </c>
      <c r="F503" s="256">
        <v>1219.2</v>
      </c>
      <c r="G503" s="256">
        <v>583.1</v>
      </c>
      <c r="H503" s="260">
        <v>0.47826443569553806</v>
      </c>
    </row>
    <row r="504" spans="1:8" ht="69">
      <c r="A504" s="259" t="s">
        <v>2</v>
      </c>
      <c r="B504" s="264">
        <v>10</v>
      </c>
      <c r="C504" s="264">
        <v>6</v>
      </c>
      <c r="D504" s="265" t="s">
        <v>81</v>
      </c>
      <c r="E504" s="266" t="s">
        <v>1</v>
      </c>
      <c r="F504" s="256">
        <v>1120.9000000000001</v>
      </c>
      <c r="G504" s="256">
        <v>557.20000000000005</v>
      </c>
      <c r="H504" s="260">
        <v>0.49710054420554911</v>
      </c>
    </row>
    <row r="505" spans="1:8" ht="27.6">
      <c r="A505" s="259" t="s">
        <v>14</v>
      </c>
      <c r="B505" s="264">
        <v>10</v>
      </c>
      <c r="C505" s="264">
        <v>6</v>
      </c>
      <c r="D505" s="265" t="s">
        <v>81</v>
      </c>
      <c r="E505" s="266" t="s">
        <v>13</v>
      </c>
      <c r="F505" s="256">
        <v>98.3</v>
      </c>
      <c r="G505" s="256">
        <v>25.9</v>
      </c>
      <c r="H505" s="260">
        <v>0.26347914547304169</v>
      </c>
    </row>
    <row r="506" spans="1:8" ht="55.2">
      <c r="A506" s="259" t="s">
        <v>80</v>
      </c>
      <c r="B506" s="264">
        <v>10</v>
      </c>
      <c r="C506" s="264">
        <v>6</v>
      </c>
      <c r="D506" s="265" t="s">
        <v>79</v>
      </c>
      <c r="E506" s="266" t="s">
        <v>3</v>
      </c>
      <c r="F506" s="256">
        <v>100</v>
      </c>
      <c r="G506" s="256">
        <v>54</v>
      </c>
      <c r="H506" s="260">
        <v>0.54</v>
      </c>
    </row>
    <row r="507" spans="1:8" ht="41.4">
      <c r="A507" s="259" t="s">
        <v>78</v>
      </c>
      <c r="B507" s="264">
        <v>10</v>
      </c>
      <c r="C507" s="264">
        <v>6</v>
      </c>
      <c r="D507" s="265" t="s">
        <v>77</v>
      </c>
      <c r="E507" s="266" t="s">
        <v>3</v>
      </c>
      <c r="F507" s="256">
        <v>100</v>
      </c>
      <c r="G507" s="256">
        <v>54</v>
      </c>
      <c r="H507" s="260">
        <v>0.54</v>
      </c>
    </row>
    <row r="508" spans="1:8" ht="55.2">
      <c r="A508" s="259" t="s">
        <v>76</v>
      </c>
      <c r="B508" s="264">
        <v>10</v>
      </c>
      <c r="C508" s="264">
        <v>6</v>
      </c>
      <c r="D508" s="265" t="s">
        <v>75</v>
      </c>
      <c r="E508" s="266" t="s">
        <v>3</v>
      </c>
      <c r="F508" s="256">
        <v>100</v>
      </c>
      <c r="G508" s="256">
        <v>54</v>
      </c>
      <c r="H508" s="260">
        <v>0.54</v>
      </c>
    </row>
    <row r="509" spans="1:8" ht="27.6">
      <c r="A509" s="259" t="s">
        <v>14</v>
      </c>
      <c r="B509" s="264">
        <v>10</v>
      </c>
      <c r="C509" s="264">
        <v>6</v>
      </c>
      <c r="D509" s="265" t="s">
        <v>75</v>
      </c>
      <c r="E509" s="266" t="s">
        <v>13</v>
      </c>
      <c r="F509" s="256">
        <v>100</v>
      </c>
      <c r="G509" s="256">
        <v>54</v>
      </c>
      <c r="H509" s="260">
        <v>0.54</v>
      </c>
    </row>
    <row r="510" spans="1:8">
      <c r="A510" s="259" t="s">
        <v>33</v>
      </c>
      <c r="B510" s="264">
        <v>11</v>
      </c>
      <c r="C510" s="264">
        <v>0</v>
      </c>
      <c r="D510" s="265" t="s">
        <v>3</v>
      </c>
      <c r="E510" s="266" t="s">
        <v>3</v>
      </c>
      <c r="F510" s="256">
        <v>477.1</v>
      </c>
      <c r="G510" s="256">
        <v>170</v>
      </c>
      <c r="H510" s="260">
        <v>0.35631942988891219</v>
      </c>
    </row>
    <row r="511" spans="1:8">
      <c r="A511" s="259" t="s">
        <v>32</v>
      </c>
      <c r="B511" s="264">
        <v>11</v>
      </c>
      <c r="C511" s="264">
        <v>1</v>
      </c>
      <c r="D511" s="265" t="s">
        <v>3</v>
      </c>
      <c r="E511" s="266" t="s">
        <v>3</v>
      </c>
      <c r="F511" s="256">
        <v>477.1</v>
      </c>
      <c r="G511" s="256">
        <v>170</v>
      </c>
      <c r="H511" s="260">
        <v>0.35631942988891219</v>
      </c>
    </row>
    <row r="512" spans="1:8">
      <c r="A512" s="259" t="s">
        <v>329</v>
      </c>
      <c r="B512" s="264">
        <v>11</v>
      </c>
      <c r="C512" s="264">
        <v>1</v>
      </c>
      <c r="D512" s="265" t="s">
        <v>328</v>
      </c>
      <c r="E512" s="266" t="s">
        <v>3</v>
      </c>
      <c r="F512" s="256">
        <v>58.5</v>
      </c>
      <c r="G512" s="256">
        <v>47.9</v>
      </c>
      <c r="H512" s="260">
        <v>0.81880341880341878</v>
      </c>
    </row>
    <row r="513" spans="1:8">
      <c r="A513" s="259" t="s">
        <v>327</v>
      </c>
      <c r="B513" s="264">
        <v>11</v>
      </c>
      <c r="C513" s="264">
        <v>1</v>
      </c>
      <c r="D513" s="265" t="s">
        <v>326</v>
      </c>
      <c r="E513" s="266" t="s">
        <v>3</v>
      </c>
      <c r="F513" s="256">
        <v>58.5</v>
      </c>
      <c r="G513" s="256">
        <v>47.9</v>
      </c>
      <c r="H513" s="260">
        <v>0.81880341880341878</v>
      </c>
    </row>
    <row r="514" spans="1:8" ht="41.4">
      <c r="A514" s="259" t="s">
        <v>325</v>
      </c>
      <c r="B514" s="264">
        <v>11</v>
      </c>
      <c r="C514" s="264">
        <v>1</v>
      </c>
      <c r="D514" s="265" t="s">
        <v>324</v>
      </c>
      <c r="E514" s="266" t="s">
        <v>3</v>
      </c>
      <c r="F514" s="256">
        <v>58.5</v>
      </c>
      <c r="G514" s="256">
        <v>47.9</v>
      </c>
      <c r="H514" s="260">
        <v>0.81880341880341878</v>
      </c>
    </row>
    <row r="515" spans="1:8" ht="27.6">
      <c r="A515" s="259" t="s">
        <v>14</v>
      </c>
      <c r="B515" s="264">
        <v>11</v>
      </c>
      <c r="C515" s="264">
        <v>1</v>
      </c>
      <c r="D515" s="265" t="s">
        <v>324</v>
      </c>
      <c r="E515" s="266" t="s">
        <v>13</v>
      </c>
      <c r="F515" s="256">
        <v>58.5</v>
      </c>
      <c r="G515" s="256">
        <v>47.9</v>
      </c>
      <c r="H515" s="260">
        <v>0.81880341880341878</v>
      </c>
    </row>
    <row r="516" spans="1:8" ht="41.4">
      <c r="A516" s="259" t="s">
        <v>74</v>
      </c>
      <c r="B516" s="264">
        <v>11</v>
      </c>
      <c r="C516" s="264">
        <v>1</v>
      </c>
      <c r="D516" s="265" t="s">
        <v>73</v>
      </c>
      <c r="E516" s="266" t="s">
        <v>3</v>
      </c>
      <c r="F516" s="256">
        <v>378.6</v>
      </c>
      <c r="G516" s="256">
        <v>87.9</v>
      </c>
      <c r="H516" s="260">
        <v>0.23217115689381934</v>
      </c>
    </row>
    <row r="517" spans="1:8" ht="41.4">
      <c r="A517" s="259" t="s">
        <v>72</v>
      </c>
      <c r="B517" s="264">
        <v>11</v>
      </c>
      <c r="C517" s="264">
        <v>1</v>
      </c>
      <c r="D517" s="265" t="s">
        <v>71</v>
      </c>
      <c r="E517" s="266" t="s">
        <v>3</v>
      </c>
      <c r="F517" s="256">
        <v>378.6</v>
      </c>
      <c r="G517" s="256">
        <v>87.9</v>
      </c>
      <c r="H517" s="260">
        <v>0.23217115689381934</v>
      </c>
    </row>
    <row r="518" spans="1:8" ht="82.8">
      <c r="A518" s="259" t="s">
        <v>70</v>
      </c>
      <c r="B518" s="264">
        <v>11</v>
      </c>
      <c r="C518" s="264">
        <v>1</v>
      </c>
      <c r="D518" s="265" t="s">
        <v>69</v>
      </c>
      <c r="E518" s="266" t="s">
        <v>3</v>
      </c>
      <c r="F518" s="256">
        <v>50</v>
      </c>
      <c r="G518" s="256">
        <v>0</v>
      </c>
      <c r="H518" s="260">
        <v>0</v>
      </c>
    </row>
    <row r="519" spans="1:8" ht="27.6">
      <c r="A519" s="259" t="s">
        <v>14</v>
      </c>
      <c r="B519" s="264">
        <v>11</v>
      </c>
      <c r="C519" s="264">
        <v>1</v>
      </c>
      <c r="D519" s="265" t="s">
        <v>69</v>
      </c>
      <c r="E519" s="266" t="s">
        <v>13</v>
      </c>
      <c r="F519" s="256">
        <v>50</v>
      </c>
      <c r="G519" s="256">
        <v>0</v>
      </c>
      <c r="H519" s="260">
        <v>0</v>
      </c>
    </row>
    <row r="520" spans="1:8" ht="27.6">
      <c r="A520" s="259" t="s">
        <v>68</v>
      </c>
      <c r="B520" s="264">
        <v>11</v>
      </c>
      <c r="C520" s="264">
        <v>1</v>
      </c>
      <c r="D520" s="265" t="s">
        <v>67</v>
      </c>
      <c r="E520" s="266" t="s">
        <v>3</v>
      </c>
      <c r="F520" s="256">
        <v>75</v>
      </c>
      <c r="G520" s="256">
        <v>0</v>
      </c>
      <c r="H520" s="260">
        <v>0</v>
      </c>
    </row>
    <row r="521" spans="1:8" ht="27.6">
      <c r="A521" s="259" t="s">
        <v>14</v>
      </c>
      <c r="B521" s="264">
        <v>11</v>
      </c>
      <c r="C521" s="264">
        <v>1</v>
      </c>
      <c r="D521" s="265" t="s">
        <v>67</v>
      </c>
      <c r="E521" s="266" t="s">
        <v>13</v>
      </c>
      <c r="F521" s="256">
        <v>75</v>
      </c>
      <c r="G521" s="256">
        <v>0</v>
      </c>
      <c r="H521" s="260">
        <v>0</v>
      </c>
    </row>
    <row r="522" spans="1:8" ht="27.6">
      <c r="A522" s="259" t="s">
        <v>66</v>
      </c>
      <c r="B522" s="264">
        <v>11</v>
      </c>
      <c r="C522" s="264">
        <v>1</v>
      </c>
      <c r="D522" s="265" t="s">
        <v>65</v>
      </c>
      <c r="E522" s="266" t="s">
        <v>3</v>
      </c>
      <c r="F522" s="256">
        <v>222.6</v>
      </c>
      <c r="G522" s="256">
        <v>56.9</v>
      </c>
      <c r="H522" s="260">
        <v>0.25561545372866129</v>
      </c>
    </row>
    <row r="523" spans="1:8" ht="27.6">
      <c r="A523" s="259" t="s">
        <v>14</v>
      </c>
      <c r="B523" s="264">
        <v>11</v>
      </c>
      <c r="C523" s="264">
        <v>1</v>
      </c>
      <c r="D523" s="265" t="s">
        <v>65</v>
      </c>
      <c r="E523" s="266" t="s">
        <v>13</v>
      </c>
      <c r="F523" s="256">
        <v>222.6</v>
      </c>
      <c r="G523" s="256">
        <v>56.9</v>
      </c>
      <c r="H523" s="260">
        <v>0.25561545372866129</v>
      </c>
    </row>
    <row r="524" spans="1:8" ht="27.6">
      <c r="A524" s="259" t="s">
        <v>64</v>
      </c>
      <c r="B524" s="264">
        <v>11</v>
      </c>
      <c r="C524" s="264">
        <v>1</v>
      </c>
      <c r="D524" s="265" t="s">
        <v>63</v>
      </c>
      <c r="E524" s="266" t="s">
        <v>3</v>
      </c>
      <c r="F524" s="256">
        <v>31</v>
      </c>
      <c r="G524" s="256">
        <v>31</v>
      </c>
      <c r="H524" s="260">
        <v>1</v>
      </c>
    </row>
    <row r="525" spans="1:8" ht="27.6">
      <c r="A525" s="259" t="s">
        <v>14</v>
      </c>
      <c r="B525" s="264">
        <v>11</v>
      </c>
      <c r="C525" s="264">
        <v>1</v>
      </c>
      <c r="D525" s="265" t="s">
        <v>63</v>
      </c>
      <c r="E525" s="266" t="s">
        <v>13</v>
      </c>
      <c r="F525" s="256">
        <v>31</v>
      </c>
      <c r="G525" s="256">
        <v>31</v>
      </c>
      <c r="H525" s="260">
        <v>1</v>
      </c>
    </row>
    <row r="526" spans="1:8" ht="41.4">
      <c r="A526" s="259" t="s">
        <v>31</v>
      </c>
      <c r="B526" s="264">
        <v>11</v>
      </c>
      <c r="C526" s="264">
        <v>1</v>
      </c>
      <c r="D526" s="265" t="s">
        <v>30</v>
      </c>
      <c r="E526" s="266" t="s">
        <v>3</v>
      </c>
      <c r="F526" s="256">
        <v>40</v>
      </c>
      <c r="G526" s="256">
        <v>34.200000000000003</v>
      </c>
      <c r="H526" s="260">
        <v>0.85500000000000009</v>
      </c>
    </row>
    <row r="527" spans="1:8">
      <c r="A527" s="259" t="s">
        <v>29</v>
      </c>
      <c r="B527" s="264">
        <v>11</v>
      </c>
      <c r="C527" s="264">
        <v>1</v>
      </c>
      <c r="D527" s="265" t="s">
        <v>28</v>
      </c>
      <c r="E527" s="266" t="s">
        <v>3</v>
      </c>
      <c r="F527" s="256">
        <v>40</v>
      </c>
      <c r="G527" s="256">
        <v>34.200000000000003</v>
      </c>
      <c r="H527" s="260">
        <v>0.85500000000000009</v>
      </c>
    </row>
    <row r="528" spans="1:8">
      <c r="A528" s="259" t="s">
        <v>23</v>
      </c>
      <c r="B528" s="264">
        <v>11</v>
      </c>
      <c r="C528" s="264">
        <v>1</v>
      </c>
      <c r="D528" s="265" t="s">
        <v>22</v>
      </c>
      <c r="E528" s="266" t="s">
        <v>3</v>
      </c>
      <c r="F528" s="256">
        <v>40</v>
      </c>
      <c r="G528" s="256">
        <v>34.200000000000003</v>
      </c>
      <c r="H528" s="260">
        <v>0.85500000000000009</v>
      </c>
    </row>
    <row r="529" spans="1:8" ht="27.6">
      <c r="A529" s="259" t="s">
        <v>14</v>
      </c>
      <c r="B529" s="264">
        <v>11</v>
      </c>
      <c r="C529" s="264">
        <v>1</v>
      </c>
      <c r="D529" s="265" t="s">
        <v>22</v>
      </c>
      <c r="E529" s="266" t="s">
        <v>13</v>
      </c>
      <c r="F529" s="256">
        <v>40</v>
      </c>
      <c r="G529" s="256">
        <v>34.200000000000003</v>
      </c>
      <c r="H529" s="260">
        <v>0.85500000000000009</v>
      </c>
    </row>
    <row r="530" spans="1:8">
      <c r="A530" s="259" t="s">
        <v>248</v>
      </c>
      <c r="B530" s="264">
        <v>12</v>
      </c>
      <c r="C530" s="264">
        <v>0</v>
      </c>
      <c r="D530" s="265" t="s">
        <v>3</v>
      </c>
      <c r="E530" s="266" t="s">
        <v>3</v>
      </c>
      <c r="F530" s="256">
        <v>2500</v>
      </c>
      <c r="G530" s="256">
        <v>1292.3</v>
      </c>
      <c r="H530" s="260">
        <v>0.51691999999999994</v>
      </c>
    </row>
    <row r="531" spans="1:8">
      <c r="A531" s="259" t="s">
        <v>247</v>
      </c>
      <c r="B531" s="264">
        <v>12</v>
      </c>
      <c r="C531" s="264">
        <v>2</v>
      </c>
      <c r="D531" s="265" t="s">
        <v>3</v>
      </c>
      <c r="E531" s="266" t="s">
        <v>3</v>
      </c>
      <c r="F531" s="256">
        <v>2500</v>
      </c>
      <c r="G531" s="256">
        <v>1292.3</v>
      </c>
      <c r="H531" s="260">
        <v>0.51691999999999994</v>
      </c>
    </row>
    <row r="532" spans="1:8" ht="27.6">
      <c r="A532" s="259" t="s">
        <v>246</v>
      </c>
      <c r="B532" s="264">
        <v>12</v>
      </c>
      <c r="C532" s="264">
        <v>2</v>
      </c>
      <c r="D532" s="265" t="s">
        <v>245</v>
      </c>
      <c r="E532" s="266" t="s">
        <v>3</v>
      </c>
      <c r="F532" s="256">
        <v>2500</v>
      </c>
      <c r="G532" s="256">
        <v>1292.3</v>
      </c>
      <c r="H532" s="260">
        <v>0.51691999999999994</v>
      </c>
    </row>
    <row r="533" spans="1:8" ht="27.6">
      <c r="A533" s="259" t="s">
        <v>244</v>
      </c>
      <c r="B533" s="264">
        <v>12</v>
      </c>
      <c r="C533" s="264">
        <v>2</v>
      </c>
      <c r="D533" s="265" t="s">
        <v>243</v>
      </c>
      <c r="E533" s="266" t="s">
        <v>3</v>
      </c>
      <c r="F533" s="256">
        <v>2500</v>
      </c>
      <c r="G533" s="256">
        <v>1292.3</v>
      </c>
      <c r="H533" s="260">
        <v>0.51691999999999994</v>
      </c>
    </row>
    <row r="534" spans="1:8">
      <c r="A534" s="259" t="s">
        <v>168</v>
      </c>
      <c r="B534" s="264">
        <v>12</v>
      </c>
      <c r="C534" s="264">
        <v>2</v>
      </c>
      <c r="D534" s="265" t="s">
        <v>243</v>
      </c>
      <c r="E534" s="266" t="s">
        <v>166</v>
      </c>
      <c r="F534" s="256">
        <v>2500</v>
      </c>
      <c r="G534" s="256">
        <v>1292.3</v>
      </c>
      <c r="H534" s="260">
        <v>0.51691999999999994</v>
      </c>
    </row>
    <row r="535" spans="1:8" ht="27.6">
      <c r="A535" s="259" t="s">
        <v>311</v>
      </c>
      <c r="B535" s="264">
        <v>13</v>
      </c>
      <c r="C535" s="264">
        <v>0</v>
      </c>
      <c r="D535" s="265" t="s">
        <v>3</v>
      </c>
      <c r="E535" s="266" t="s">
        <v>3</v>
      </c>
      <c r="F535" s="256">
        <v>173.7</v>
      </c>
      <c r="G535" s="256">
        <v>17.2</v>
      </c>
      <c r="H535" s="260">
        <v>9.9021301093839956E-2</v>
      </c>
    </row>
    <row r="536" spans="1:8" ht="27.6">
      <c r="A536" s="259" t="s">
        <v>310</v>
      </c>
      <c r="B536" s="264">
        <v>13</v>
      </c>
      <c r="C536" s="264">
        <v>1</v>
      </c>
      <c r="D536" s="265" t="s">
        <v>3</v>
      </c>
      <c r="E536" s="266" t="s">
        <v>3</v>
      </c>
      <c r="F536" s="256">
        <v>173.7</v>
      </c>
      <c r="G536" s="256">
        <v>17.2</v>
      </c>
      <c r="H536" s="260">
        <v>9.9021301093839956E-2</v>
      </c>
    </row>
    <row r="537" spans="1:8" ht="41.4">
      <c r="A537" s="259" t="s">
        <v>298</v>
      </c>
      <c r="B537" s="264">
        <v>13</v>
      </c>
      <c r="C537" s="264">
        <v>1</v>
      </c>
      <c r="D537" s="265" t="s">
        <v>297</v>
      </c>
      <c r="E537" s="266" t="s">
        <v>3</v>
      </c>
      <c r="F537" s="256">
        <v>173.7</v>
      </c>
      <c r="G537" s="256">
        <v>17.2</v>
      </c>
      <c r="H537" s="260">
        <v>9.9021301093839956E-2</v>
      </c>
    </row>
    <row r="538" spans="1:8" ht="27.6">
      <c r="A538" s="259" t="s">
        <v>296</v>
      </c>
      <c r="B538" s="264">
        <v>13</v>
      </c>
      <c r="C538" s="264">
        <v>1</v>
      </c>
      <c r="D538" s="265" t="s">
        <v>295</v>
      </c>
      <c r="E538" s="266" t="s">
        <v>3</v>
      </c>
      <c r="F538" s="256">
        <v>173.7</v>
      </c>
      <c r="G538" s="256">
        <v>17.2</v>
      </c>
      <c r="H538" s="260">
        <v>9.9021301093839956E-2</v>
      </c>
    </row>
    <row r="539" spans="1:8" ht="16.95" customHeight="1">
      <c r="A539" s="259" t="s">
        <v>309</v>
      </c>
      <c r="B539" s="264">
        <v>13</v>
      </c>
      <c r="C539" s="264">
        <v>1</v>
      </c>
      <c r="D539" s="265" t="s">
        <v>307</v>
      </c>
      <c r="E539" s="266" t="s">
        <v>3</v>
      </c>
      <c r="F539" s="256">
        <v>173.7</v>
      </c>
      <c r="G539" s="256">
        <v>17.2</v>
      </c>
      <c r="H539" s="260">
        <v>9.9021301093839956E-2</v>
      </c>
    </row>
    <row r="540" spans="1:8" ht="17.399999999999999" customHeight="1">
      <c r="A540" s="259" t="s">
        <v>308</v>
      </c>
      <c r="B540" s="264">
        <v>13</v>
      </c>
      <c r="C540" s="264">
        <v>1</v>
      </c>
      <c r="D540" s="265" t="s">
        <v>307</v>
      </c>
      <c r="E540" s="266" t="s">
        <v>306</v>
      </c>
      <c r="F540" s="256">
        <v>173.7</v>
      </c>
      <c r="G540" s="256">
        <v>17.2</v>
      </c>
      <c r="H540" s="260">
        <v>9.9021301093839956E-2</v>
      </c>
    </row>
    <row r="541" spans="1:8" ht="41.4">
      <c r="A541" s="259" t="s">
        <v>305</v>
      </c>
      <c r="B541" s="264">
        <v>14</v>
      </c>
      <c r="C541" s="264">
        <v>0</v>
      </c>
      <c r="D541" s="265" t="s">
        <v>3</v>
      </c>
      <c r="E541" s="266" t="s">
        <v>3</v>
      </c>
      <c r="F541" s="256">
        <v>56085</v>
      </c>
      <c r="G541" s="256">
        <v>28088.7</v>
      </c>
      <c r="H541" s="260">
        <v>0.50082374966568599</v>
      </c>
    </row>
    <row r="542" spans="1:8" ht="41.4">
      <c r="A542" s="259" t="s">
        <v>304</v>
      </c>
      <c r="B542" s="264">
        <v>14</v>
      </c>
      <c r="C542" s="264">
        <v>1</v>
      </c>
      <c r="D542" s="265" t="s">
        <v>3</v>
      </c>
      <c r="E542" s="266" t="s">
        <v>3</v>
      </c>
      <c r="F542" s="256">
        <v>52085</v>
      </c>
      <c r="G542" s="256">
        <v>26393.7</v>
      </c>
      <c r="H542" s="260">
        <v>0.50674282422962469</v>
      </c>
    </row>
    <row r="543" spans="1:8" ht="41.4">
      <c r="A543" s="259" t="s">
        <v>298</v>
      </c>
      <c r="B543" s="264">
        <v>14</v>
      </c>
      <c r="C543" s="264">
        <v>1</v>
      </c>
      <c r="D543" s="265" t="s">
        <v>297</v>
      </c>
      <c r="E543" s="266" t="s">
        <v>3</v>
      </c>
      <c r="F543" s="256">
        <v>52085</v>
      </c>
      <c r="G543" s="256">
        <v>26393.7</v>
      </c>
      <c r="H543" s="260">
        <v>0.50674282422962469</v>
      </c>
    </row>
    <row r="544" spans="1:8" ht="27.6">
      <c r="A544" s="259" t="s">
        <v>296</v>
      </c>
      <c r="B544" s="264">
        <v>14</v>
      </c>
      <c r="C544" s="264">
        <v>1</v>
      </c>
      <c r="D544" s="265" t="s">
        <v>295</v>
      </c>
      <c r="E544" s="266" t="s">
        <v>3</v>
      </c>
      <c r="F544" s="256">
        <v>52085</v>
      </c>
      <c r="G544" s="256">
        <v>26393.7</v>
      </c>
      <c r="H544" s="260">
        <v>0.50674282422962469</v>
      </c>
    </row>
    <row r="545" spans="1:8" ht="27.6">
      <c r="A545" s="259" t="s">
        <v>303</v>
      </c>
      <c r="B545" s="264">
        <v>14</v>
      </c>
      <c r="C545" s="264">
        <v>1</v>
      </c>
      <c r="D545" s="265" t="s">
        <v>302</v>
      </c>
      <c r="E545" s="266" t="s">
        <v>3</v>
      </c>
      <c r="F545" s="256">
        <v>46433.4</v>
      </c>
      <c r="G545" s="256">
        <v>22607.7</v>
      </c>
      <c r="H545" s="260">
        <v>0.48688444094121902</v>
      </c>
    </row>
    <row r="546" spans="1:8">
      <c r="A546" s="259" t="s">
        <v>293</v>
      </c>
      <c r="B546" s="264">
        <v>14</v>
      </c>
      <c r="C546" s="264">
        <v>1</v>
      </c>
      <c r="D546" s="265" t="s">
        <v>302</v>
      </c>
      <c r="E546" s="266" t="s">
        <v>291</v>
      </c>
      <c r="F546" s="256">
        <v>46433.4</v>
      </c>
      <c r="G546" s="256">
        <v>22607.7</v>
      </c>
      <c r="H546" s="260">
        <v>0.48688444094121902</v>
      </c>
    </row>
    <row r="547" spans="1:8" ht="41.4">
      <c r="A547" s="259" t="s">
        <v>301</v>
      </c>
      <c r="B547" s="264">
        <v>14</v>
      </c>
      <c r="C547" s="264">
        <v>1</v>
      </c>
      <c r="D547" s="265" t="s">
        <v>300</v>
      </c>
      <c r="E547" s="266" t="s">
        <v>3</v>
      </c>
      <c r="F547" s="256">
        <v>5651.6</v>
      </c>
      <c r="G547" s="256">
        <v>3786</v>
      </c>
      <c r="H547" s="260">
        <v>0.66989878972326411</v>
      </c>
    </row>
    <row r="548" spans="1:8">
      <c r="A548" s="259" t="s">
        <v>293</v>
      </c>
      <c r="B548" s="264">
        <v>14</v>
      </c>
      <c r="C548" s="264">
        <v>1</v>
      </c>
      <c r="D548" s="265" t="s">
        <v>300</v>
      </c>
      <c r="E548" s="266" t="s">
        <v>291</v>
      </c>
      <c r="F548" s="256">
        <v>5651.6</v>
      </c>
      <c r="G548" s="256">
        <v>3786</v>
      </c>
      <c r="H548" s="260">
        <v>0.66989878972326411</v>
      </c>
    </row>
    <row r="549" spans="1:8">
      <c r="A549" s="259" t="s">
        <v>299</v>
      </c>
      <c r="B549" s="264">
        <v>14</v>
      </c>
      <c r="C549" s="264">
        <v>3</v>
      </c>
      <c r="D549" s="265" t="s">
        <v>3</v>
      </c>
      <c r="E549" s="266" t="s">
        <v>3</v>
      </c>
      <c r="F549" s="256">
        <v>4000</v>
      </c>
      <c r="G549" s="256">
        <v>1695</v>
      </c>
      <c r="H549" s="260">
        <v>0.42375000000000002</v>
      </c>
    </row>
    <row r="550" spans="1:8" ht="41.4">
      <c r="A550" s="259" t="s">
        <v>298</v>
      </c>
      <c r="B550" s="264">
        <v>14</v>
      </c>
      <c r="C550" s="264">
        <v>3</v>
      </c>
      <c r="D550" s="265" t="s">
        <v>297</v>
      </c>
      <c r="E550" s="266" t="s">
        <v>3</v>
      </c>
      <c r="F550" s="256">
        <v>4000</v>
      </c>
      <c r="G550" s="256">
        <v>1695</v>
      </c>
      <c r="H550" s="260">
        <v>0.42375000000000002</v>
      </c>
    </row>
    <row r="551" spans="1:8" ht="27.6">
      <c r="A551" s="259" t="s">
        <v>296</v>
      </c>
      <c r="B551" s="264">
        <v>14</v>
      </c>
      <c r="C551" s="264">
        <v>3</v>
      </c>
      <c r="D551" s="265" t="s">
        <v>295</v>
      </c>
      <c r="E551" s="266" t="s">
        <v>3</v>
      </c>
      <c r="F551" s="256">
        <v>4000</v>
      </c>
      <c r="G551" s="256">
        <v>1695</v>
      </c>
      <c r="H551" s="260">
        <v>0.42375000000000002</v>
      </c>
    </row>
    <row r="552" spans="1:8" ht="55.2">
      <c r="A552" s="259" t="s">
        <v>294</v>
      </c>
      <c r="B552" s="264">
        <v>14</v>
      </c>
      <c r="C552" s="264">
        <v>3</v>
      </c>
      <c r="D552" s="265" t="s">
        <v>292</v>
      </c>
      <c r="E552" s="266" t="s">
        <v>3</v>
      </c>
      <c r="F552" s="256">
        <v>4000</v>
      </c>
      <c r="G552" s="256">
        <v>1695</v>
      </c>
      <c r="H552" s="260">
        <v>0.42375000000000002</v>
      </c>
    </row>
    <row r="553" spans="1:8">
      <c r="A553" s="259" t="s">
        <v>293</v>
      </c>
      <c r="B553" s="264">
        <v>14</v>
      </c>
      <c r="C553" s="264">
        <v>3</v>
      </c>
      <c r="D553" s="265" t="s">
        <v>292</v>
      </c>
      <c r="E553" s="266" t="s">
        <v>291</v>
      </c>
      <c r="F553" s="256">
        <v>4000</v>
      </c>
      <c r="G553" s="256">
        <v>1695</v>
      </c>
      <c r="H553" s="260">
        <v>0.42375000000000002</v>
      </c>
    </row>
    <row r="554" spans="1:8">
      <c r="A554" s="285" t="s">
        <v>492</v>
      </c>
      <c r="B554" s="286"/>
      <c r="C554" s="286"/>
      <c r="D554" s="286"/>
      <c r="E554" s="287"/>
      <c r="F554" s="261">
        <v>811579.1</v>
      </c>
      <c r="G554" s="261">
        <v>402525.3</v>
      </c>
      <c r="H554" s="262">
        <v>0.4959779028316525</v>
      </c>
    </row>
    <row r="555" spans="1:8" ht="25.5" customHeight="1">
      <c r="A555" s="258"/>
      <c r="B555" s="267"/>
      <c r="C555" s="267"/>
      <c r="D555" s="267"/>
      <c r="E555" s="263"/>
      <c r="F555" s="253"/>
      <c r="G555" s="253"/>
      <c r="H555" s="253"/>
    </row>
    <row r="556" spans="1:8" ht="13.2" customHeight="1">
      <c r="A556" s="257"/>
      <c r="B556" s="263"/>
      <c r="C556" s="263"/>
      <c r="D556" s="263"/>
      <c r="E556" s="263"/>
      <c r="F556" s="253"/>
      <c r="G556" s="253"/>
      <c r="H556" s="253"/>
    </row>
    <row r="557" spans="1:8">
      <c r="A557" s="254" t="s">
        <v>493</v>
      </c>
      <c r="G557" s="290" t="s">
        <v>494</v>
      </c>
      <c r="H557" s="290"/>
    </row>
  </sheetData>
  <autoFilter ref="A10:AA556"/>
  <mergeCells count="9">
    <mergeCell ref="H8:H9"/>
    <mergeCell ref="A554:E554"/>
    <mergeCell ref="E3:H3"/>
    <mergeCell ref="A6:H6"/>
    <mergeCell ref="G557:H557"/>
    <mergeCell ref="A8:A9"/>
    <mergeCell ref="B8:E8"/>
    <mergeCell ref="F8:F9"/>
    <mergeCell ref="G8:G9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workbookViewId="0">
      <selection activeCell="C4" sqref="C4"/>
    </sheetView>
  </sheetViews>
  <sheetFormatPr defaultColWidth="8.19921875" defaultRowHeight="13.2"/>
  <cols>
    <col min="1" max="1" width="40.59765625" style="32" customWidth="1"/>
    <col min="2" max="2" width="9.09765625" style="32" customWidth="1"/>
    <col min="3" max="3" width="10.09765625" style="32" customWidth="1"/>
    <col min="4" max="4" width="9.8984375" style="32" customWidth="1"/>
    <col min="5" max="5" width="13.59765625" style="32" customWidth="1"/>
    <col min="6" max="6" width="11.09765625" style="32" customWidth="1"/>
    <col min="7" max="236" width="8.19921875" style="32" customWidth="1"/>
    <col min="237" max="16384" width="8.19921875" style="32"/>
  </cols>
  <sheetData>
    <row r="1" spans="1:6" ht="13.8">
      <c r="C1" s="33" t="s">
        <v>502</v>
      </c>
      <c r="D1" s="36"/>
    </row>
    <row r="2" spans="1:6" ht="13.8">
      <c r="C2" s="33" t="s">
        <v>481</v>
      </c>
      <c r="D2" s="36"/>
    </row>
    <row r="3" spans="1:6" ht="42.6" customHeight="1">
      <c r="C3" s="294" t="s">
        <v>507</v>
      </c>
      <c r="D3" s="294"/>
      <c r="E3" s="294"/>
      <c r="F3" s="294"/>
    </row>
    <row r="4" spans="1:6" ht="13.8">
      <c r="C4" s="33" t="s">
        <v>798</v>
      </c>
      <c r="D4" s="36"/>
    </row>
    <row r="7" spans="1:6" ht="15.6">
      <c r="A7" s="295" t="s">
        <v>506</v>
      </c>
      <c r="B7" s="295"/>
      <c r="C7" s="295"/>
      <c r="D7" s="295"/>
      <c r="E7" s="295"/>
      <c r="F7" s="295"/>
    </row>
    <row r="10" spans="1:6">
      <c r="A10" s="296"/>
      <c r="B10" s="296"/>
      <c r="C10" s="296"/>
      <c r="D10" s="37"/>
      <c r="E10" s="25"/>
      <c r="F10" s="38" t="s">
        <v>503</v>
      </c>
    </row>
    <row r="11" spans="1:6" ht="33" customHeight="1">
      <c r="A11" s="39" t="s">
        <v>504</v>
      </c>
      <c r="B11" s="39" t="s">
        <v>500</v>
      </c>
      <c r="C11" s="39" t="s">
        <v>499</v>
      </c>
      <c r="D11" s="39" t="s">
        <v>505</v>
      </c>
      <c r="E11" s="40" t="s">
        <v>479</v>
      </c>
      <c r="F11" s="39" t="s">
        <v>478</v>
      </c>
    </row>
    <row r="12" spans="1:6" ht="16.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</row>
    <row r="13" spans="1:6" s="46" customFormat="1">
      <c r="A13" s="45" t="s">
        <v>20</v>
      </c>
      <c r="B13" s="53">
        <v>1</v>
      </c>
      <c r="C13" s="53">
        <v>0</v>
      </c>
      <c r="D13" s="44">
        <v>69141.7</v>
      </c>
      <c r="E13" s="44">
        <v>39634.199999999997</v>
      </c>
      <c r="F13" s="49">
        <v>0.57323149416343533</v>
      </c>
    </row>
    <row r="14" spans="1:6" ht="39.6">
      <c r="A14" s="43" t="s">
        <v>235</v>
      </c>
      <c r="B14" s="47">
        <v>1</v>
      </c>
      <c r="C14" s="47">
        <v>2</v>
      </c>
      <c r="D14" s="48">
        <v>1919.3</v>
      </c>
      <c r="E14" s="48">
        <v>1337.2</v>
      </c>
      <c r="F14" s="50">
        <v>0.69671234304173402</v>
      </c>
    </row>
    <row r="15" spans="1:6" ht="42" customHeight="1">
      <c r="A15" s="43" t="s">
        <v>241</v>
      </c>
      <c r="B15" s="47">
        <v>1</v>
      </c>
      <c r="C15" s="47">
        <v>3</v>
      </c>
      <c r="D15" s="48">
        <v>1089.2</v>
      </c>
      <c r="E15" s="48">
        <v>741.1</v>
      </c>
      <c r="F15" s="50">
        <v>0.68040763863385967</v>
      </c>
    </row>
    <row r="16" spans="1:6" ht="54" customHeight="1">
      <c r="A16" s="43" t="s">
        <v>230</v>
      </c>
      <c r="B16" s="47">
        <v>1</v>
      </c>
      <c r="C16" s="47">
        <v>4</v>
      </c>
      <c r="D16" s="48">
        <v>25053.8</v>
      </c>
      <c r="E16" s="48">
        <v>13331</v>
      </c>
      <c r="F16" s="50">
        <v>0.53209493170696665</v>
      </c>
    </row>
    <row r="17" spans="1:6" ht="39.6">
      <c r="A17" s="43" t="s">
        <v>19</v>
      </c>
      <c r="B17" s="47">
        <v>1</v>
      </c>
      <c r="C17" s="47">
        <v>6</v>
      </c>
      <c r="D17" s="48">
        <v>9591.9</v>
      </c>
      <c r="E17" s="48">
        <v>5309.1</v>
      </c>
      <c r="F17" s="50">
        <v>0.55349826416038539</v>
      </c>
    </row>
    <row r="18" spans="1:6" ht="15" customHeight="1">
      <c r="A18" s="43" t="s">
        <v>223</v>
      </c>
      <c r="B18" s="47">
        <v>1</v>
      </c>
      <c r="C18" s="47">
        <v>7</v>
      </c>
      <c r="D18" s="48">
        <v>0</v>
      </c>
      <c r="E18" s="48">
        <v>0</v>
      </c>
      <c r="F18" s="50">
        <v>0</v>
      </c>
    </row>
    <row r="19" spans="1:6" ht="15" customHeight="1">
      <c r="A19" s="43" t="s">
        <v>218</v>
      </c>
      <c r="B19" s="47">
        <v>1</v>
      </c>
      <c r="C19" s="47">
        <v>11</v>
      </c>
      <c r="D19" s="48">
        <v>300</v>
      </c>
      <c r="E19" s="48">
        <v>0</v>
      </c>
      <c r="F19" s="50">
        <v>0</v>
      </c>
    </row>
    <row r="20" spans="1:6" ht="15" customHeight="1">
      <c r="A20" s="43" t="s">
        <v>212</v>
      </c>
      <c r="B20" s="47">
        <v>1</v>
      </c>
      <c r="C20" s="47">
        <v>13</v>
      </c>
      <c r="D20" s="48">
        <v>31187.5</v>
      </c>
      <c r="E20" s="48">
        <v>18915.7</v>
      </c>
      <c r="F20" s="50">
        <v>0.60651543086172344</v>
      </c>
    </row>
    <row r="21" spans="1:6" s="46" customFormat="1" ht="15" customHeight="1">
      <c r="A21" s="45" t="s">
        <v>61</v>
      </c>
      <c r="B21" s="53">
        <v>4</v>
      </c>
      <c r="C21" s="53">
        <v>0</v>
      </c>
      <c r="D21" s="52">
        <v>10865.3</v>
      </c>
      <c r="E21" s="52">
        <v>40</v>
      </c>
      <c r="F21" s="51">
        <v>3.6814445988605934E-3</v>
      </c>
    </row>
    <row r="22" spans="1:6" ht="15" customHeight="1">
      <c r="A22" s="43" t="s">
        <v>177</v>
      </c>
      <c r="B22" s="47">
        <v>4</v>
      </c>
      <c r="C22" s="47">
        <v>5</v>
      </c>
      <c r="D22" s="48">
        <v>603.70000000000005</v>
      </c>
      <c r="E22" s="48">
        <v>40</v>
      </c>
      <c r="F22" s="50">
        <v>6.6258075202915351E-2</v>
      </c>
    </row>
    <row r="23" spans="1:6" ht="15" customHeight="1">
      <c r="A23" s="43" t="s">
        <v>60</v>
      </c>
      <c r="B23" s="47">
        <v>4</v>
      </c>
      <c r="C23" s="47">
        <v>9</v>
      </c>
      <c r="D23" s="48">
        <v>9481.2000000000007</v>
      </c>
      <c r="E23" s="48">
        <v>0</v>
      </c>
      <c r="F23" s="50">
        <v>0</v>
      </c>
    </row>
    <row r="24" spans="1:6" ht="15" customHeight="1">
      <c r="A24" s="43" t="s">
        <v>174</v>
      </c>
      <c r="B24" s="47">
        <v>4</v>
      </c>
      <c r="C24" s="47">
        <v>12</v>
      </c>
      <c r="D24" s="48">
        <v>780.4</v>
      </c>
      <c r="E24" s="48">
        <v>0</v>
      </c>
      <c r="F24" s="50">
        <v>0</v>
      </c>
    </row>
    <row r="25" spans="1:6" s="46" customFormat="1" ht="15" customHeight="1">
      <c r="A25" s="45" t="s">
        <v>53</v>
      </c>
      <c r="B25" s="53">
        <v>5</v>
      </c>
      <c r="C25" s="53">
        <v>0</v>
      </c>
      <c r="D25" s="52">
        <v>4503.2</v>
      </c>
      <c r="E25" s="52">
        <v>2337.5</v>
      </c>
      <c r="F25" s="51">
        <v>0.51907532421389235</v>
      </c>
    </row>
    <row r="26" spans="1:6" ht="15" customHeight="1">
      <c r="A26" s="43" t="s">
        <v>270</v>
      </c>
      <c r="B26" s="47">
        <v>5</v>
      </c>
      <c r="C26" s="47">
        <v>1</v>
      </c>
      <c r="D26" s="48">
        <v>224.9</v>
      </c>
      <c r="E26" s="48">
        <v>0</v>
      </c>
      <c r="F26" s="50">
        <v>0</v>
      </c>
    </row>
    <row r="27" spans="1:6" ht="26.4">
      <c r="A27" s="43" t="s">
        <v>52</v>
      </c>
      <c r="B27" s="47">
        <v>5</v>
      </c>
      <c r="C27" s="47">
        <v>5</v>
      </c>
      <c r="D27" s="48">
        <v>4278.3</v>
      </c>
      <c r="E27" s="48">
        <v>2337.5</v>
      </c>
      <c r="F27" s="50">
        <v>0.54636187270644876</v>
      </c>
    </row>
    <row r="28" spans="1:6" s="46" customFormat="1" ht="15" customHeight="1">
      <c r="A28" s="45" t="s">
        <v>51</v>
      </c>
      <c r="B28" s="53">
        <v>6</v>
      </c>
      <c r="C28" s="53">
        <v>0</v>
      </c>
      <c r="D28" s="52">
        <v>58715.3</v>
      </c>
      <c r="E28" s="52">
        <v>0</v>
      </c>
      <c r="F28" s="51">
        <v>0</v>
      </c>
    </row>
    <row r="29" spans="1:6" ht="15" customHeight="1">
      <c r="A29" s="43" t="s">
        <v>50</v>
      </c>
      <c r="B29" s="47">
        <v>6</v>
      </c>
      <c r="C29" s="47">
        <v>5</v>
      </c>
      <c r="D29" s="48">
        <v>58715.3</v>
      </c>
      <c r="E29" s="48">
        <v>0</v>
      </c>
      <c r="F29" s="50">
        <v>0</v>
      </c>
    </row>
    <row r="30" spans="1:6" s="46" customFormat="1" ht="15" customHeight="1">
      <c r="A30" s="45" t="s">
        <v>163</v>
      </c>
      <c r="B30" s="53">
        <v>7</v>
      </c>
      <c r="C30" s="53">
        <v>0</v>
      </c>
      <c r="D30" s="52">
        <v>562627.4</v>
      </c>
      <c r="E30" s="52">
        <v>307441.59999999998</v>
      </c>
      <c r="F30" s="51">
        <v>0.54643908206390224</v>
      </c>
    </row>
    <row r="31" spans="1:6" ht="15" customHeight="1">
      <c r="A31" s="43" t="s">
        <v>448</v>
      </c>
      <c r="B31" s="47">
        <v>7</v>
      </c>
      <c r="C31" s="47">
        <v>1</v>
      </c>
      <c r="D31" s="48">
        <v>141913.5</v>
      </c>
      <c r="E31" s="48">
        <v>74525.5</v>
      </c>
      <c r="F31" s="50">
        <v>0.52514736089237457</v>
      </c>
    </row>
    <row r="32" spans="1:6" ht="15" customHeight="1">
      <c r="A32" s="43" t="s">
        <v>263</v>
      </c>
      <c r="B32" s="47">
        <v>7</v>
      </c>
      <c r="C32" s="47">
        <v>2</v>
      </c>
      <c r="D32" s="48">
        <v>376760.4</v>
      </c>
      <c r="E32" s="48">
        <v>207332.1</v>
      </c>
      <c r="F32" s="50">
        <v>0.55030226106565339</v>
      </c>
    </row>
    <row r="33" spans="1:6" ht="15" customHeight="1">
      <c r="A33" s="43" t="s">
        <v>403</v>
      </c>
      <c r="B33" s="47">
        <v>7</v>
      </c>
      <c r="C33" s="47">
        <v>3</v>
      </c>
      <c r="D33" s="48">
        <v>31869.3</v>
      </c>
      <c r="E33" s="48">
        <v>18512.3</v>
      </c>
      <c r="F33" s="50">
        <v>0.58088191456982108</v>
      </c>
    </row>
    <row r="34" spans="1:6" ht="26.4">
      <c r="A34" s="43" t="s">
        <v>162</v>
      </c>
      <c r="B34" s="47">
        <v>7</v>
      </c>
      <c r="C34" s="47">
        <v>5</v>
      </c>
      <c r="D34" s="48">
        <v>538.9</v>
      </c>
      <c r="E34" s="48">
        <v>62.2</v>
      </c>
      <c r="F34" s="50">
        <v>0.11542030061235851</v>
      </c>
    </row>
    <row r="35" spans="1:6" ht="15" customHeight="1">
      <c r="A35" s="43" t="s">
        <v>147</v>
      </c>
      <c r="B35" s="47">
        <v>7</v>
      </c>
      <c r="C35" s="47">
        <v>7</v>
      </c>
      <c r="D35" s="48">
        <v>3517.8</v>
      </c>
      <c r="E35" s="48">
        <v>1681.4</v>
      </c>
      <c r="F35" s="50">
        <v>0.47796918528625848</v>
      </c>
    </row>
    <row r="36" spans="1:6" ht="15" customHeight="1">
      <c r="A36" s="43" t="s">
        <v>377</v>
      </c>
      <c r="B36" s="47">
        <v>7</v>
      </c>
      <c r="C36" s="47">
        <v>9</v>
      </c>
      <c r="D36" s="48">
        <v>8027.5</v>
      </c>
      <c r="E36" s="48">
        <v>5328.1</v>
      </c>
      <c r="F36" s="50">
        <v>0.6637309249454999</v>
      </c>
    </row>
    <row r="37" spans="1:6" s="46" customFormat="1" ht="15" customHeight="1">
      <c r="A37" s="45" t="s">
        <v>254</v>
      </c>
      <c r="B37" s="53">
        <v>8</v>
      </c>
      <c r="C37" s="53">
        <v>0</v>
      </c>
      <c r="D37" s="52">
        <v>22153.1</v>
      </c>
      <c r="E37" s="52">
        <v>11885.9</v>
      </c>
      <c r="F37" s="51">
        <v>0.53653439022078175</v>
      </c>
    </row>
    <row r="38" spans="1:6" ht="15" customHeight="1">
      <c r="A38" s="43" t="s">
        <v>253</v>
      </c>
      <c r="B38" s="47">
        <v>8</v>
      </c>
      <c r="C38" s="47">
        <v>1</v>
      </c>
      <c r="D38" s="48">
        <v>21151</v>
      </c>
      <c r="E38" s="48">
        <v>11276.9</v>
      </c>
      <c r="F38" s="50">
        <v>0.53316155264526499</v>
      </c>
    </row>
    <row r="39" spans="1:6" ht="15" customHeight="1">
      <c r="A39" s="43" t="s">
        <v>450</v>
      </c>
      <c r="B39" s="47">
        <v>8</v>
      </c>
      <c r="C39" s="47">
        <v>4</v>
      </c>
      <c r="D39" s="48">
        <v>1002.1</v>
      </c>
      <c r="E39" s="48">
        <v>609</v>
      </c>
      <c r="F39" s="50">
        <v>0.60772378006187011</v>
      </c>
    </row>
    <row r="40" spans="1:6" s="46" customFormat="1" ht="15" customHeight="1">
      <c r="A40" s="45" t="s">
        <v>116</v>
      </c>
      <c r="B40" s="53">
        <v>9</v>
      </c>
      <c r="C40" s="53">
        <v>0</v>
      </c>
      <c r="D40" s="52">
        <v>70</v>
      </c>
      <c r="E40" s="52">
        <v>0</v>
      </c>
      <c r="F40" s="51">
        <v>0</v>
      </c>
    </row>
    <row r="41" spans="1:6" ht="15" customHeight="1">
      <c r="A41" s="43" t="s">
        <v>115</v>
      </c>
      <c r="B41" s="47">
        <v>9</v>
      </c>
      <c r="C41" s="47">
        <v>9</v>
      </c>
      <c r="D41" s="48">
        <v>70</v>
      </c>
      <c r="E41" s="48">
        <v>0</v>
      </c>
      <c r="F41" s="50">
        <v>0</v>
      </c>
    </row>
    <row r="42" spans="1:6" s="46" customFormat="1" ht="15" customHeight="1">
      <c r="A42" s="45" t="s">
        <v>41</v>
      </c>
      <c r="B42" s="53">
        <v>10</v>
      </c>
      <c r="C42" s="53">
        <v>0</v>
      </c>
      <c r="D42" s="52">
        <v>24267.3</v>
      </c>
      <c r="E42" s="52">
        <v>11618</v>
      </c>
      <c r="F42" s="51">
        <v>0.47875124138243647</v>
      </c>
    </row>
    <row r="43" spans="1:6" ht="15" customHeight="1">
      <c r="A43" s="43" t="s">
        <v>106</v>
      </c>
      <c r="B43" s="47">
        <v>10</v>
      </c>
      <c r="C43" s="47">
        <v>1</v>
      </c>
      <c r="D43" s="48">
        <v>4642.7</v>
      </c>
      <c r="E43" s="48">
        <v>2276.3000000000002</v>
      </c>
      <c r="F43" s="50">
        <v>0.49029659465397296</v>
      </c>
    </row>
    <row r="44" spans="1:6" ht="15" customHeight="1">
      <c r="A44" s="43" t="s">
        <v>40</v>
      </c>
      <c r="B44" s="47">
        <v>10</v>
      </c>
      <c r="C44" s="47">
        <v>3</v>
      </c>
      <c r="D44" s="48">
        <v>12880</v>
      </c>
      <c r="E44" s="48">
        <v>5907.5</v>
      </c>
      <c r="F44" s="50">
        <v>0.45865683229813664</v>
      </c>
    </row>
    <row r="45" spans="1:6" ht="15" customHeight="1">
      <c r="A45" s="43" t="s">
        <v>332</v>
      </c>
      <c r="B45" s="47">
        <v>10</v>
      </c>
      <c r="C45" s="47">
        <v>4</v>
      </c>
      <c r="D45" s="48">
        <v>5425.4</v>
      </c>
      <c r="E45" s="48">
        <v>2797</v>
      </c>
      <c r="F45" s="50">
        <v>0.51553802484609434</v>
      </c>
    </row>
    <row r="46" spans="1:6" ht="15" customHeight="1">
      <c r="A46" s="43" t="s">
        <v>83</v>
      </c>
      <c r="B46" s="47">
        <v>10</v>
      </c>
      <c r="C46" s="47">
        <v>6</v>
      </c>
      <c r="D46" s="48">
        <v>1319.2</v>
      </c>
      <c r="E46" s="48">
        <v>637.1</v>
      </c>
      <c r="F46" s="50">
        <v>0.48294420861127957</v>
      </c>
    </row>
    <row r="47" spans="1:6" s="46" customFormat="1" ht="15" customHeight="1">
      <c r="A47" s="45" t="s">
        <v>33</v>
      </c>
      <c r="B47" s="53">
        <v>11</v>
      </c>
      <c r="C47" s="53">
        <v>0</v>
      </c>
      <c r="D47" s="52">
        <v>477.1</v>
      </c>
      <c r="E47" s="52">
        <v>170</v>
      </c>
      <c r="F47" s="51">
        <v>0.35631942988891219</v>
      </c>
    </row>
    <row r="48" spans="1:6" ht="15" customHeight="1">
      <c r="A48" s="43" t="s">
        <v>32</v>
      </c>
      <c r="B48" s="47">
        <v>11</v>
      </c>
      <c r="C48" s="47">
        <v>1</v>
      </c>
      <c r="D48" s="48">
        <v>477.1</v>
      </c>
      <c r="E48" s="48">
        <v>170</v>
      </c>
      <c r="F48" s="50">
        <v>0.35631942988891219</v>
      </c>
    </row>
    <row r="49" spans="1:7" s="46" customFormat="1" ht="15" customHeight="1">
      <c r="A49" s="45" t="s">
        <v>248</v>
      </c>
      <c r="B49" s="53">
        <v>12</v>
      </c>
      <c r="C49" s="53">
        <v>0</v>
      </c>
      <c r="D49" s="52">
        <v>2500</v>
      </c>
      <c r="E49" s="52">
        <v>1292.3</v>
      </c>
      <c r="F49" s="51">
        <v>0.51691999999999994</v>
      </c>
    </row>
    <row r="50" spans="1:7" ht="15" customHeight="1">
      <c r="A50" s="43" t="s">
        <v>247</v>
      </c>
      <c r="B50" s="47">
        <v>12</v>
      </c>
      <c r="C50" s="47">
        <v>2</v>
      </c>
      <c r="D50" s="48">
        <v>2500</v>
      </c>
      <c r="E50" s="48">
        <v>1292.3</v>
      </c>
      <c r="F50" s="50">
        <v>0.51691999999999994</v>
      </c>
    </row>
    <row r="51" spans="1:7" s="46" customFormat="1" ht="28.2" customHeight="1">
      <c r="A51" s="45" t="s">
        <v>311</v>
      </c>
      <c r="B51" s="53">
        <v>13</v>
      </c>
      <c r="C51" s="53">
        <v>0</v>
      </c>
      <c r="D51" s="52">
        <v>173.7</v>
      </c>
      <c r="E51" s="52">
        <v>17.2</v>
      </c>
      <c r="F51" s="51">
        <v>9.9021301093839956E-2</v>
      </c>
    </row>
    <row r="52" spans="1:7" ht="26.4">
      <c r="A52" s="43" t="s">
        <v>310</v>
      </c>
      <c r="B52" s="47">
        <v>13</v>
      </c>
      <c r="C52" s="47">
        <v>1</v>
      </c>
      <c r="D52" s="48">
        <v>173.7</v>
      </c>
      <c r="E52" s="48">
        <v>17.2</v>
      </c>
      <c r="F52" s="50">
        <v>9.9021301093839956E-2</v>
      </c>
    </row>
    <row r="53" spans="1:7" s="46" customFormat="1" ht="42.6" customHeight="1">
      <c r="A53" s="45" t="s">
        <v>305</v>
      </c>
      <c r="B53" s="53">
        <v>14</v>
      </c>
      <c r="C53" s="53">
        <v>0</v>
      </c>
      <c r="D53" s="52">
        <v>56085</v>
      </c>
      <c r="E53" s="52">
        <v>28088.7</v>
      </c>
      <c r="F53" s="51">
        <v>0.50082374966568599</v>
      </c>
    </row>
    <row r="54" spans="1:7" ht="39.6">
      <c r="A54" s="43" t="s">
        <v>304</v>
      </c>
      <c r="B54" s="47">
        <v>14</v>
      </c>
      <c r="C54" s="47">
        <v>1</v>
      </c>
      <c r="D54" s="48">
        <v>52085</v>
      </c>
      <c r="E54" s="48">
        <v>26393.7</v>
      </c>
      <c r="F54" s="50">
        <v>0.50674282422962469</v>
      </c>
    </row>
    <row r="55" spans="1:7" ht="15" customHeight="1">
      <c r="A55" s="43" t="s">
        <v>299</v>
      </c>
      <c r="B55" s="47">
        <v>14</v>
      </c>
      <c r="C55" s="47">
        <v>3</v>
      </c>
      <c r="D55" s="48">
        <v>4000</v>
      </c>
      <c r="E55" s="48">
        <v>1695</v>
      </c>
      <c r="F55" s="50">
        <v>0.42375000000000002</v>
      </c>
    </row>
    <row r="56" spans="1:7" ht="15" customHeight="1">
      <c r="A56" s="297" t="s">
        <v>492</v>
      </c>
      <c r="B56" s="298"/>
      <c r="C56" s="299"/>
      <c r="D56" s="52">
        <v>811579.1</v>
      </c>
      <c r="E56" s="52">
        <v>402525.3</v>
      </c>
      <c r="F56" s="51">
        <v>0.4959779028316525</v>
      </c>
    </row>
    <row r="57" spans="1:7" ht="25.5" customHeight="1">
      <c r="A57" s="42"/>
      <c r="B57" s="42"/>
      <c r="C57" s="42"/>
      <c r="D57" s="25"/>
      <c r="E57" s="25"/>
      <c r="F57" s="25"/>
    </row>
    <row r="58" spans="1:7" ht="13.2" customHeight="1">
      <c r="A58" s="25"/>
      <c r="B58" s="25"/>
      <c r="C58" s="25"/>
      <c r="D58" s="25"/>
      <c r="E58" s="25"/>
      <c r="F58" s="25"/>
    </row>
    <row r="60" spans="1:7" ht="15.6">
      <c r="A60" s="30" t="s">
        <v>493</v>
      </c>
      <c r="B60" s="31"/>
      <c r="C60" s="31"/>
      <c r="D60" s="31"/>
      <c r="E60" s="300" t="s">
        <v>494</v>
      </c>
      <c r="F60" s="300"/>
      <c r="G60" s="35"/>
    </row>
  </sheetData>
  <mergeCells count="5">
    <mergeCell ref="C3:F3"/>
    <mergeCell ref="A7:F7"/>
    <mergeCell ref="A10:C10"/>
    <mergeCell ref="A56:C56"/>
    <mergeCell ref="E60:F60"/>
  </mergeCells>
  <pageMargins left="0.78740157480314965" right="0.39370078740157483" top="0.78740157480314965" bottom="0.78740157480314965" header="0.51181102362204722" footer="0.51181102362204722"/>
  <pageSetup paperSize="9" scale="82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6"/>
  <sheetViews>
    <sheetView showGridLines="0" workbookViewId="0">
      <selection activeCell="F4" sqref="F4"/>
    </sheetView>
  </sheetViews>
  <sheetFormatPr defaultColWidth="8.69921875" defaultRowHeight="13.2"/>
  <cols>
    <col min="1" max="1" width="39.8984375" style="2" customWidth="1"/>
    <col min="2" max="2" width="6.09765625" style="2" customWidth="1"/>
    <col min="3" max="3" width="7.3984375" style="2" customWidth="1"/>
    <col min="4" max="4" width="9.3984375" style="2" customWidth="1"/>
    <col min="5" max="5" width="11.19921875" style="2" customWidth="1"/>
    <col min="6" max="6" width="8.8984375" style="2" customWidth="1"/>
    <col min="7" max="7" width="9.59765625" style="2" customWidth="1"/>
    <col min="8" max="8" width="10.19921875" style="2" customWidth="1"/>
    <col min="9" max="9" width="11.09765625" style="2" customWidth="1"/>
    <col min="10" max="239" width="8.19921875" style="2" customWidth="1"/>
    <col min="240" max="243" width="8.19921875" style="2"/>
    <col min="244" max="16384" width="8.69921875" style="2"/>
  </cols>
  <sheetData>
    <row r="1" spans="1:9" ht="14.4">
      <c r="A1" s="3"/>
      <c r="B1" s="3"/>
      <c r="C1" s="3"/>
      <c r="D1" s="3"/>
      <c r="E1" s="3"/>
      <c r="F1" s="4" t="s">
        <v>480</v>
      </c>
      <c r="G1" s="5"/>
      <c r="H1" s="5"/>
      <c r="I1" s="5"/>
    </row>
    <row r="2" spans="1:9" ht="14.4">
      <c r="A2" s="3"/>
      <c r="B2" s="3"/>
      <c r="C2" s="3"/>
      <c r="D2" s="3"/>
      <c r="E2" s="3"/>
      <c r="F2" s="4" t="s">
        <v>481</v>
      </c>
      <c r="G2" s="5"/>
      <c r="H2" s="5"/>
      <c r="I2" s="5"/>
    </row>
    <row r="3" spans="1:9" ht="25.95" customHeight="1">
      <c r="A3" s="3"/>
      <c r="B3" s="3"/>
      <c r="C3" s="3"/>
      <c r="D3" s="3"/>
      <c r="E3" s="3"/>
      <c r="F3" s="302" t="s">
        <v>482</v>
      </c>
      <c r="G3" s="303"/>
      <c r="H3" s="303"/>
      <c r="I3" s="303"/>
    </row>
    <row r="4" spans="1:9" ht="14.4">
      <c r="A4" s="3"/>
      <c r="B4" s="3"/>
      <c r="C4" s="3"/>
      <c r="D4" s="3"/>
      <c r="E4" s="3"/>
      <c r="F4" s="4" t="s">
        <v>799</v>
      </c>
      <c r="G4" s="5"/>
      <c r="H4" s="5"/>
      <c r="I4" s="5"/>
    </row>
    <row r="7" spans="1:9" ht="39.6" customHeight="1">
      <c r="A7" s="304" t="s">
        <v>483</v>
      </c>
      <c r="B7" s="305"/>
      <c r="C7" s="305"/>
      <c r="D7" s="305"/>
      <c r="E7" s="305"/>
      <c r="F7" s="305"/>
      <c r="G7" s="305"/>
      <c r="H7" s="305"/>
      <c r="I7" s="305"/>
    </row>
    <row r="9" spans="1:9" ht="16.5" customHeight="1">
      <c r="A9" s="23"/>
      <c r="B9" s="24"/>
      <c r="C9" s="24"/>
      <c r="D9" s="24"/>
      <c r="E9" s="24"/>
      <c r="F9" s="24"/>
      <c r="G9" s="25"/>
      <c r="H9" s="25"/>
      <c r="I9" s="26" t="s">
        <v>484</v>
      </c>
    </row>
    <row r="10" spans="1:9" ht="16.2" customHeight="1">
      <c r="A10" s="306" t="s">
        <v>485</v>
      </c>
      <c r="B10" s="309" t="s">
        <v>486</v>
      </c>
      <c r="C10" s="310"/>
      <c r="D10" s="310"/>
      <c r="E10" s="310"/>
      <c r="F10" s="310"/>
      <c r="G10" s="306" t="s">
        <v>497</v>
      </c>
      <c r="H10" s="309" t="s">
        <v>479</v>
      </c>
      <c r="I10" s="306" t="s">
        <v>478</v>
      </c>
    </row>
    <row r="11" spans="1:9" ht="32.4" customHeight="1">
      <c r="A11" s="308"/>
      <c r="B11" s="27" t="s">
        <v>487</v>
      </c>
      <c r="C11" s="27" t="s">
        <v>488</v>
      </c>
      <c r="D11" s="27" t="s">
        <v>489</v>
      </c>
      <c r="E11" s="27" t="s">
        <v>490</v>
      </c>
      <c r="F11" s="27" t="s">
        <v>491</v>
      </c>
      <c r="G11" s="308"/>
      <c r="H11" s="308"/>
      <c r="I11" s="307"/>
    </row>
    <row r="12" spans="1:9" ht="12.7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</row>
    <row r="13" spans="1:9" s="16" customFormat="1" ht="26.4">
      <c r="A13" s="20" t="s">
        <v>477</v>
      </c>
      <c r="B13" s="19">
        <v>904</v>
      </c>
      <c r="C13" s="18">
        <v>0</v>
      </c>
      <c r="D13" s="18">
        <v>0</v>
      </c>
      <c r="E13" s="17" t="s">
        <v>3</v>
      </c>
      <c r="F13" s="8" t="s">
        <v>3</v>
      </c>
      <c r="G13" s="22">
        <v>26601.9</v>
      </c>
      <c r="H13" s="22">
        <v>15212</v>
      </c>
      <c r="I13" s="9">
        <v>0.57183885361571918</v>
      </c>
    </row>
    <row r="14" spans="1:9" s="16" customFormat="1">
      <c r="A14" s="20" t="s">
        <v>163</v>
      </c>
      <c r="B14" s="19">
        <v>904</v>
      </c>
      <c r="C14" s="18">
        <v>7</v>
      </c>
      <c r="D14" s="18">
        <v>0</v>
      </c>
      <c r="E14" s="17" t="s">
        <v>3</v>
      </c>
      <c r="F14" s="8" t="s">
        <v>3</v>
      </c>
      <c r="G14" s="22">
        <v>4948.8</v>
      </c>
      <c r="H14" s="22">
        <v>3326</v>
      </c>
      <c r="I14" s="9">
        <v>0.67208212091820241</v>
      </c>
    </row>
    <row r="15" spans="1:9" s="16" customFormat="1">
      <c r="A15" s="20" t="s">
        <v>403</v>
      </c>
      <c r="B15" s="19">
        <v>904</v>
      </c>
      <c r="C15" s="18">
        <v>7</v>
      </c>
      <c r="D15" s="18">
        <v>3</v>
      </c>
      <c r="E15" s="17" t="s">
        <v>3</v>
      </c>
      <c r="F15" s="8" t="s">
        <v>3</v>
      </c>
      <c r="G15" s="22">
        <v>4888.8</v>
      </c>
      <c r="H15" s="22">
        <v>3326</v>
      </c>
      <c r="I15" s="9">
        <v>0.68033055146457211</v>
      </c>
    </row>
    <row r="16" spans="1:9">
      <c r="A16" s="13" t="s">
        <v>402</v>
      </c>
      <c r="B16" s="12">
        <v>904</v>
      </c>
      <c r="C16" s="7">
        <v>7</v>
      </c>
      <c r="D16" s="7">
        <v>3</v>
      </c>
      <c r="E16" s="11" t="s">
        <v>401</v>
      </c>
      <c r="F16" s="15" t="s">
        <v>3</v>
      </c>
      <c r="G16" s="10">
        <v>4854.3999999999996</v>
      </c>
      <c r="H16" s="10">
        <v>3318.8</v>
      </c>
      <c r="I16" s="21">
        <v>0.6836684245220831</v>
      </c>
    </row>
    <row r="17" spans="1:9" ht="26.4">
      <c r="A17" s="13" t="s">
        <v>320</v>
      </c>
      <c r="B17" s="12">
        <v>904</v>
      </c>
      <c r="C17" s="7">
        <v>7</v>
      </c>
      <c r="D17" s="7">
        <v>3</v>
      </c>
      <c r="E17" s="11" t="s">
        <v>400</v>
      </c>
      <c r="F17" s="15" t="s">
        <v>3</v>
      </c>
      <c r="G17" s="10">
        <v>4054.4</v>
      </c>
      <c r="H17" s="10">
        <v>3055.8</v>
      </c>
      <c r="I17" s="21">
        <v>0.75369968429360701</v>
      </c>
    </row>
    <row r="18" spans="1:9" ht="66">
      <c r="A18" s="13" t="s">
        <v>2</v>
      </c>
      <c r="B18" s="12">
        <v>904</v>
      </c>
      <c r="C18" s="7">
        <v>7</v>
      </c>
      <c r="D18" s="7">
        <v>3</v>
      </c>
      <c r="E18" s="11" t="s">
        <v>400</v>
      </c>
      <c r="F18" s="15" t="s">
        <v>1</v>
      </c>
      <c r="G18" s="10">
        <v>3553</v>
      </c>
      <c r="H18" s="10">
        <v>2965.5</v>
      </c>
      <c r="I18" s="21">
        <v>0.8346467773712356</v>
      </c>
    </row>
    <row r="19" spans="1:9" ht="26.4">
      <c r="A19" s="13" t="s">
        <v>14</v>
      </c>
      <c r="B19" s="12">
        <v>904</v>
      </c>
      <c r="C19" s="7">
        <v>7</v>
      </c>
      <c r="D19" s="7">
        <v>3</v>
      </c>
      <c r="E19" s="11" t="s">
        <v>400</v>
      </c>
      <c r="F19" s="15" t="s">
        <v>13</v>
      </c>
      <c r="G19" s="10">
        <v>501.4</v>
      </c>
      <c r="H19" s="10">
        <v>90.3</v>
      </c>
      <c r="I19" s="21">
        <v>0.18009573195053849</v>
      </c>
    </row>
    <row r="20" spans="1:9">
      <c r="A20" s="13" t="s">
        <v>168</v>
      </c>
      <c r="B20" s="12">
        <v>904</v>
      </c>
      <c r="C20" s="7">
        <v>7</v>
      </c>
      <c r="D20" s="7">
        <v>3</v>
      </c>
      <c r="E20" s="11" t="s">
        <v>400</v>
      </c>
      <c r="F20" s="15" t="s">
        <v>166</v>
      </c>
      <c r="G20" s="10">
        <v>0</v>
      </c>
      <c r="H20" s="10">
        <v>0</v>
      </c>
      <c r="I20" s="21">
        <v>0</v>
      </c>
    </row>
    <row r="21" spans="1:9" ht="42" customHeight="1">
      <c r="A21" s="13" t="s">
        <v>4</v>
      </c>
      <c r="B21" s="12">
        <v>904</v>
      </c>
      <c r="C21" s="7">
        <v>7</v>
      </c>
      <c r="D21" s="7">
        <v>3</v>
      </c>
      <c r="E21" s="11" t="s">
        <v>399</v>
      </c>
      <c r="F21" s="15" t="s">
        <v>3</v>
      </c>
      <c r="G21" s="10">
        <v>300</v>
      </c>
      <c r="H21" s="10">
        <v>263</v>
      </c>
      <c r="I21" s="21">
        <v>0.87666666666666671</v>
      </c>
    </row>
    <row r="22" spans="1:9" ht="66">
      <c r="A22" s="13" t="s">
        <v>2</v>
      </c>
      <c r="B22" s="12">
        <v>904</v>
      </c>
      <c r="C22" s="7">
        <v>7</v>
      </c>
      <c r="D22" s="7">
        <v>3</v>
      </c>
      <c r="E22" s="11" t="s">
        <v>399</v>
      </c>
      <c r="F22" s="15" t="s">
        <v>1</v>
      </c>
      <c r="G22" s="10">
        <v>300</v>
      </c>
      <c r="H22" s="10">
        <v>263</v>
      </c>
      <c r="I22" s="21">
        <v>0.87666666666666671</v>
      </c>
    </row>
    <row r="23" spans="1:9" ht="26.4">
      <c r="A23" s="13" t="s">
        <v>250</v>
      </c>
      <c r="B23" s="12">
        <v>904</v>
      </c>
      <c r="C23" s="7">
        <v>7</v>
      </c>
      <c r="D23" s="7">
        <v>3</v>
      </c>
      <c r="E23" s="11" t="s">
        <v>398</v>
      </c>
      <c r="F23" s="15" t="s">
        <v>3</v>
      </c>
      <c r="G23" s="10">
        <v>500</v>
      </c>
      <c r="H23" s="10">
        <v>0</v>
      </c>
      <c r="I23" s="21">
        <v>0</v>
      </c>
    </row>
    <row r="24" spans="1:9" ht="26.4">
      <c r="A24" s="13" t="s">
        <v>14</v>
      </c>
      <c r="B24" s="12">
        <v>904</v>
      </c>
      <c r="C24" s="7">
        <v>7</v>
      </c>
      <c r="D24" s="7">
        <v>3</v>
      </c>
      <c r="E24" s="11" t="s">
        <v>398</v>
      </c>
      <c r="F24" s="15" t="s">
        <v>13</v>
      </c>
      <c r="G24" s="10">
        <v>500</v>
      </c>
      <c r="H24" s="10">
        <v>0</v>
      </c>
      <c r="I24" s="21">
        <v>0</v>
      </c>
    </row>
    <row r="25" spans="1:9" ht="52.8">
      <c r="A25" s="13" t="s">
        <v>229</v>
      </c>
      <c r="B25" s="12">
        <v>904</v>
      </c>
      <c r="C25" s="7">
        <v>7</v>
      </c>
      <c r="D25" s="7">
        <v>3</v>
      </c>
      <c r="E25" s="11" t="s">
        <v>228</v>
      </c>
      <c r="F25" s="15" t="s">
        <v>3</v>
      </c>
      <c r="G25" s="10">
        <v>20</v>
      </c>
      <c r="H25" s="10">
        <v>0</v>
      </c>
      <c r="I25" s="21">
        <v>0</v>
      </c>
    </row>
    <row r="26" spans="1:9" ht="79.2">
      <c r="A26" s="13" t="s">
        <v>227</v>
      </c>
      <c r="B26" s="12">
        <v>904</v>
      </c>
      <c r="C26" s="7">
        <v>7</v>
      </c>
      <c r="D26" s="7">
        <v>3</v>
      </c>
      <c r="E26" s="11" t="s">
        <v>226</v>
      </c>
      <c r="F26" s="15" t="s">
        <v>3</v>
      </c>
      <c r="G26" s="10">
        <v>20</v>
      </c>
      <c r="H26" s="10">
        <v>0</v>
      </c>
      <c r="I26" s="21">
        <v>0</v>
      </c>
    </row>
    <row r="27" spans="1:9" ht="58.95" customHeight="1">
      <c r="A27" s="13" t="s">
        <v>391</v>
      </c>
      <c r="B27" s="12">
        <v>904</v>
      </c>
      <c r="C27" s="7">
        <v>7</v>
      </c>
      <c r="D27" s="7">
        <v>3</v>
      </c>
      <c r="E27" s="11" t="s">
        <v>390</v>
      </c>
      <c r="F27" s="15" t="s">
        <v>3</v>
      </c>
      <c r="G27" s="10">
        <v>20</v>
      </c>
      <c r="H27" s="10">
        <v>0</v>
      </c>
      <c r="I27" s="21">
        <v>0</v>
      </c>
    </row>
    <row r="28" spans="1:9" ht="26.4">
      <c r="A28" s="13" t="s">
        <v>14</v>
      </c>
      <c r="B28" s="12">
        <v>904</v>
      </c>
      <c r="C28" s="7">
        <v>7</v>
      </c>
      <c r="D28" s="7">
        <v>3</v>
      </c>
      <c r="E28" s="11" t="s">
        <v>390</v>
      </c>
      <c r="F28" s="15" t="s">
        <v>13</v>
      </c>
      <c r="G28" s="10">
        <v>20</v>
      </c>
      <c r="H28" s="10">
        <v>0</v>
      </c>
      <c r="I28" s="21">
        <v>0</v>
      </c>
    </row>
    <row r="29" spans="1:9" ht="39.6">
      <c r="A29" s="13" t="s">
        <v>460</v>
      </c>
      <c r="B29" s="12">
        <v>904</v>
      </c>
      <c r="C29" s="7">
        <v>7</v>
      </c>
      <c r="D29" s="7">
        <v>3</v>
      </c>
      <c r="E29" s="11" t="s">
        <v>459</v>
      </c>
      <c r="F29" s="15" t="s">
        <v>3</v>
      </c>
      <c r="G29" s="10">
        <v>14.4</v>
      </c>
      <c r="H29" s="10">
        <v>7.2</v>
      </c>
      <c r="I29" s="21">
        <v>0.5</v>
      </c>
    </row>
    <row r="30" spans="1:9" ht="26.4">
      <c r="A30" s="13" t="s">
        <v>458</v>
      </c>
      <c r="B30" s="12">
        <v>904</v>
      </c>
      <c r="C30" s="7">
        <v>7</v>
      </c>
      <c r="D30" s="7">
        <v>3</v>
      </c>
      <c r="E30" s="11" t="s">
        <v>457</v>
      </c>
      <c r="F30" s="15" t="s">
        <v>3</v>
      </c>
      <c r="G30" s="10">
        <v>14.4</v>
      </c>
      <c r="H30" s="10">
        <v>7.2</v>
      </c>
      <c r="I30" s="21">
        <v>0.5</v>
      </c>
    </row>
    <row r="31" spans="1:9" ht="26.4">
      <c r="A31" s="13" t="s">
        <v>476</v>
      </c>
      <c r="B31" s="12">
        <v>904</v>
      </c>
      <c r="C31" s="7">
        <v>7</v>
      </c>
      <c r="D31" s="7">
        <v>3</v>
      </c>
      <c r="E31" s="11" t="s">
        <v>475</v>
      </c>
      <c r="F31" s="15" t="s">
        <v>3</v>
      </c>
      <c r="G31" s="10">
        <v>14.4</v>
      </c>
      <c r="H31" s="10">
        <v>7.2</v>
      </c>
      <c r="I31" s="21">
        <v>0.5</v>
      </c>
    </row>
    <row r="32" spans="1:9" ht="18.600000000000001" customHeight="1">
      <c r="A32" s="13" t="s">
        <v>12</v>
      </c>
      <c r="B32" s="12">
        <v>904</v>
      </c>
      <c r="C32" s="7">
        <v>7</v>
      </c>
      <c r="D32" s="7">
        <v>3</v>
      </c>
      <c r="E32" s="11" t="s">
        <v>475</v>
      </c>
      <c r="F32" s="15" t="s">
        <v>10</v>
      </c>
      <c r="G32" s="10">
        <v>14.4</v>
      </c>
      <c r="H32" s="10">
        <v>7.2</v>
      </c>
      <c r="I32" s="21">
        <v>0.5</v>
      </c>
    </row>
    <row r="33" spans="1:9" s="16" customFormat="1" ht="26.4">
      <c r="A33" s="20" t="s">
        <v>162</v>
      </c>
      <c r="B33" s="19">
        <v>904</v>
      </c>
      <c r="C33" s="18">
        <v>7</v>
      </c>
      <c r="D33" s="18">
        <v>5</v>
      </c>
      <c r="E33" s="17" t="s">
        <v>3</v>
      </c>
      <c r="F33" s="8" t="s">
        <v>3</v>
      </c>
      <c r="G33" s="22">
        <v>60</v>
      </c>
      <c r="H33" s="22">
        <v>0</v>
      </c>
      <c r="I33" s="9">
        <v>0</v>
      </c>
    </row>
    <row r="34" spans="1:9" ht="26.4">
      <c r="A34" s="13" t="s">
        <v>161</v>
      </c>
      <c r="B34" s="12">
        <v>904</v>
      </c>
      <c r="C34" s="7">
        <v>7</v>
      </c>
      <c r="D34" s="7">
        <v>5</v>
      </c>
      <c r="E34" s="11" t="s">
        <v>160</v>
      </c>
      <c r="F34" s="15" t="s">
        <v>3</v>
      </c>
      <c r="G34" s="10">
        <v>35</v>
      </c>
      <c r="H34" s="10">
        <v>0</v>
      </c>
      <c r="I34" s="21">
        <v>0</v>
      </c>
    </row>
    <row r="35" spans="1:9" ht="19.95" customHeight="1">
      <c r="A35" s="13" t="s">
        <v>159</v>
      </c>
      <c r="B35" s="12">
        <v>904</v>
      </c>
      <c r="C35" s="7">
        <v>7</v>
      </c>
      <c r="D35" s="7">
        <v>5</v>
      </c>
      <c r="E35" s="11" t="s">
        <v>158</v>
      </c>
      <c r="F35" s="15" t="s">
        <v>3</v>
      </c>
      <c r="G35" s="10">
        <v>35</v>
      </c>
      <c r="H35" s="10">
        <v>0</v>
      </c>
      <c r="I35" s="21">
        <v>0</v>
      </c>
    </row>
    <row r="36" spans="1:9" ht="19.2" customHeight="1">
      <c r="A36" s="13" t="s">
        <v>159</v>
      </c>
      <c r="B36" s="12">
        <v>904</v>
      </c>
      <c r="C36" s="7">
        <v>7</v>
      </c>
      <c r="D36" s="7">
        <v>5</v>
      </c>
      <c r="E36" s="11" t="s">
        <v>158</v>
      </c>
      <c r="F36" s="15" t="s">
        <v>3</v>
      </c>
      <c r="G36" s="10">
        <v>35</v>
      </c>
      <c r="H36" s="10">
        <v>0</v>
      </c>
      <c r="I36" s="21">
        <v>0</v>
      </c>
    </row>
    <row r="37" spans="1:9" ht="26.4">
      <c r="A37" s="13" t="s">
        <v>14</v>
      </c>
      <c r="B37" s="12">
        <v>904</v>
      </c>
      <c r="C37" s="7">
        <v>7</v>
      </c>
      <c r="D37" s="7">
        <v>5</v>
      </c>
      <c r="E37" s="11" t="s">
        <v>158</v>
      </c>
      <c r="F37" s="15" t="s">
        <v>13</v>
      </c>
      <c r="G37" s="10">
        <v>35</v>
      </c>
      <c r="H37" s="10">
        <v>0</v>
      </c>
      <c r="I37" s="21">
        <v>0</v>
      </c>
    </row>
    <row r="38" spans="1:9" ht="52.8">
      <c r="A38" s="13" t="s">
        <v>229</v>
      </c>
      <c r="B38" s="12">
        <v>904</v>
      </c>
      <c r="C38" s="7">
        <v>7</v>
      </c>
      <c r="D38" s="7">
        <v>5</v>
      </c>
      <c r="E38" s="11" t="s">
        <v>228</v>
      </c>
      <c r="F38" s="15" t="s">
        <v>3</v>
      </c>
      <c r="G38" s="10">
        <v>5</v>
      </c>
      <c r="H38" s="10">
        <v>0</v>
      </c>
      <c r="I38" s="21">
        <v>0</v>
      </c>
    </row>
    <row r="39" spans="1:9" ht="79.2">
      <c r="A39" s="13" t="s">
        <v>227</v>
      </c>
      <c r="B39" s="12">
        <v>904</v>
      </c>
      <c r="C39" s="7">
        <v>7</v>
      </c>
      <c r="D39" s="7">
        <v>5</v>
      </c>
      <c r="E39" s="11" t="s">
        <v>226</v>
      </c>
      <c r="F39" s="15" t="s">
        <v>3</v>
      </c>
      <c r="G39" s="10">
        <v>5</v>
      </c>
      <c r="H39" s="10">
        <v>0</v>
      </c>
      <c r="I39" s="21">
        <v>0</v>
      </c>
    </row>
    <row r="40" spans="1:9" ht="52.8">
      <c r="A40" s="13" t="s">
        <v>225</v>
      </c>
      <c r="B40" s="12">
        <v>904</v>
      </c>
      <c r="C40" s="7">
        <v>7</v>
      </c>
      <c r="D40" s="7">
        <v>5</v>
      </c>
      <c r="E40" s="11" t="s">
        <v>224</v>
      </c>
      <c r="F40" s="15" t="s">
        <v>3</v>
      </c>
      <c r="G40" s="10">
        <v>5</v>
      </c>
      <c r="H40" s="10">
        <v>0</v>
      </c>
      <c r="I40" s="21">
        <v>0</v>
      </c>
    </row>
    <row r="41" spans="1:9" ht="26.4">
      <c r="A41" s="13" t="s">
        <v>14</v>
      </c>
      <c r="B41" s="12">
        <v>904</v>
      </c>
      <c r="C41" s="7">
        <v>7</v>
      </c>
      <c r="D41" s="7">
        <v>5</v>
      </c>
      <c r="E41" s="11" t="s">
        <v>224</v>
      </c>
      <c r="F41" s="15" t="s">
        <v>13</v>
      </c>
      <c r="G41" s="10">
        <v>5</v>
      </c>
      <c r="H41" s="10">
        <v>0</v>
      </c>
      <c r="I41" s="21">
        <v>0</v>
      </c>
    </row>
    <row r="42" spans="1:9" ht="39.6">
      <c r="A42" s="13" t="s">
        <v>460</v>
      </c>
      <c r="B42" s="12">
        <v>904</v>
      </c>
      <c r="C42" s="7">
        <v>7</v>
      </c>
      <c r="D42" s="7">
        <v>5</v>
      </c>
      <c r="E42" s="11" t="s">
        <v>459</v>
      </c>
      <c r="F42" s="15" t="s">
        <v>3</v>
      </c>
      <c r="G42" s="10">
        <v>20</v>
      </c>
      <c r="H42" s="10">
        <v>0</v>
      </c>
      <c r="I42" s="21">
        <v>0</v>
      </c>
    </row>
    <row r="43" spans="1:9" ht="26.4">
      <c r="A43" s="13" t="s">
        <v>458</v>
      </c>
      <c r="B43" s="12">
        <v>904</v>
      </c>
      <c r="C43" s="7">
        <v>7</v>
      </c>
      <c r="D43" s="7">
        <v>5</v>
      </c>
      <c r="E43" s="11" t="s">
        <v>457</v>
      </c>
      <c r="F43" s="15" t="s">
        <v>3</v>
      </c>
      <c r="G43" s="10">
        <v>20</v>
      </c>
      <c r="H43" s="10">
        <v>0</v>
      </c>
      <c r="I43" s="21">
        <v>0</v>
      </c>
    </row>
    <row r="44" spans="1:9" ht="18.600000000000001" customHeight="1">
      <c r="A44" s="13" t="s">
        <v>474</v>
      </c>
      <c r="B44" s="12">
        <v>904</v>
      </c>
      <c r="C44" s="7">
        <v>7</v>
      </c>
      <c r="D44" s="7">
        <v>5</v>
      </c>
      <c r="E44" s="11" t="s">
        <v>473</v>
      </c>
      <c r="F44" s="15" t="s">
        <v>3</v>
      </c>
      <c r="G44" s="10">
        <v>20</v>
      </c>
      <c r="H44" s="10">
        <v>0</v>
      </c>
      <c r="I44" s="21">
        <v>0</v>
      </c>
    </row>
    <row r="45" spans="1:9" ht="26.4">
      <c r="A45" s="13" t="s">
        <v>14</v>
      </c>
      <c r="B45" s="12">
        <v>904</v>
      </c>
      <c r="C45" s="7">
        <v>7</v>
      </c>
      <c r="D45" s="7">
        <v>5</v>
      </c>
      <c r="E45" s="11" t="s">
        <v>473</v>
      </c>
      <c r="F45" s="15" t="s">
        <v>13</v>
      </c>
      <c r="G45" s="10">
        <v>20</v>
      </c>
      <c r="H45" s="10">
        <v>0</v>
      </c>
      <c r="I45" s="21">
        <v>0</v>
      </c>
    </row>
    <row r="46" spans="1:9" s="16" customFormat="1">
      <c r="A46" s="20" t="s">
        <v>254</v>
      </c>
      <c r="B46" s="19">
        <v>904</v>
      </c>
      <c r="C46" s="18">
        <v>8</v>
      </c>
      <c r="D46" s="18">
        <v>0</v>
      </c>
      <c r="E46" s="17" t="s">
        <v>3</v>
      </c>
      <c r="F46" s="8" t="s">
        <v>3</v>
      </c>
      <c r="G46" s="22">
        <v>21653.1</v>
      </c>
      <c r="H46" s="22">
        <v>11885.9</v>
      </c>
      <c r="I46" s="9">
        <v>0.5489237106926953</v>
      </c>
    </row>
    <row r="47" spans="1:9" s="16" customFormat="1">
      <c r="A47" s="20" t="s">
        <v>253</v>
      </c>
      <c r="B47" s="19">
        <v>904</v>
      </c>
      <c r="C47" s="18">
        <v>8</v>
      </c>
      <c r="D47" s="18">
        <v>1</v>
      </c>
      <c r="E47" s="17" t="s">
        <v>3</v>
      </c>
      <c r="F47" s="8" t="s">
        <v>3</v>
      </c>
      <c r="G47" s="22">
        <v>20651</v>
      </c>
      <c r="H47" s="22">
        <v>11276.9</v>
      </c>
      <c r="I47" s="9">
        <v>0.54607040821267738</v>
      </c>
    </row>
    <row r="48" spans="1:9">
      <c r="A48" s="13" t="s">
        <v>472</v>
      </c>
      <c r="B48" s="12">
        <v>904</v>
      </c>
      <c r="C48" s="7">
        <v>8</v>
      </c>
      <c r="D48" s="7">
        <v>1</v>
      </c>
      <c r="E48" s="11" t="s">
        <v>471</v>
      </c>
      <c r="F48" s="15" t="s">
        <v>3</v>
      </c>
      <c r="G48" s="10">
        <v>6836.7</v>
      </c>
      <c r="H48" s="10">
        <v>3722</v>
      </c>
      <c r="I48" s="21">
        <v>0.5444147029999854</v>
      </c>
    </row>
    <row r="49" spans="1:9" ht="26.4">
      <c r="A49" s="13" t="s">
        <v>320</v>
      </c>
      <c r="B49" s="12">
        <v>904</v>
      </c>
      <c r="C49" s="7">
        <v>8</v>
      </c>
      <c r="D49" s="7">
        <v>1</v>
      </c>
      <c r="E49" s="11" t="s">
        <v>470</v>
      </c>
      <c r="F49" s="15" t="s">
        <v>3</v>
      </c>
      <c r="G49" s="10">
        <v>6196.7</v>
      </c>
      <c r="H49" s="10">
        <v>3376</v>
      </c>
      <c r="I49" s="21">
        <v>0.54480610647602756</v>
      </c>
    </row>
    <row r="50" spans="1:9" ht="66">
      <c r="A50" s="13" t="s">
        <v>2</v>
      </c>
      <c r="B50" s="12">
        <v>904</v>
      </c>
      <c r="C50" s="7">
        <v>8</v>
      </c>
      <c r="D50" s="7">
        <v>1</v>
      </c>
      <c r="E50" s="11" t="s">
        <v>470</v>
      </c>
      <c r="F50" s="15" t="s">
        <v>1</v>
      </c>
      <c r="G50" s="10">
        <v>5433</v>
      </c>
      <c r="H50" s="10">
        <v>3042.5</v>
      </c>
      <c r="I50" s="21">
        <v>0.56000368120743604</v>
      </c>
    </row>
    <row r="51" spans="1:9" ht="26.4">
      <c r="A51" s="13" t="s">
        <v>14</v>
      </c>
      <c r="B51" s="12">
        <v>904</v>
      </c>
      <c r="C51" s="7">
        <v>8</v>
      </c>
      <c r="D51" s="7">
        <v>1</v>
      </c>
      <c r="E51" s="11" t="s">
        <v>470</v>
      </c>
      <c r="F51" s="15" t="s">
        <v>13</v>
      </c>
      <c r="G51" s="10">
        <v>741.4</v>
      </c>
      <c r="H51" s="10">
        <v>328.6</v>
      </c>
      <c r="I51" s="21">
        <v>0.44321553817102782</v>
      </c>
    </row>
    <row r="52" spans="1:9">
      <c r="A52" s="13" t="s">
        <v>168</v>
      </c>
      <c r="B52" s="12">
        <v>904</v>
      </c>
      <c r="C52" s="7">
        <v>8</v>
      </c>
      <c r="D52" s="7">
        <v>1</v>
      </c>
      <c r="E52" s="11" t="s">
        <v>470</v>
      </c>
      <c r="F52" s="15" t="s">
        <v>166</v>
      </c>
      <c r="G52" s="10">
        <v>22.3</v>
      </c>
      <c r="H52" s="10">
        <v>4.9000000000000004</v>
      </c>
      <c r="I52" s="21">
        <v>0.21973094170403587</v>
      </c>
    </row>
    <row r="53" spans="1:9" ht="46.2" customHeight="1">
      <c r="A53" s="13" t="s">
        <v>4</v>
      </c>
      <c r="B53" s="12">
        <v>904</v>
      </c>
      <c r="C53" s="7">
        <v>8</v>
      </c>
      <c r="D53" s="7">
        <v>1</v>
      </c>
      <c r="E53" s="11" t="s">
        <v>469</v>
      </c>
      <c r="F53" s="15" t="s">
        <v>3</v>
      </c>
      <c r="G53" s="10">
        <v>500</v>
      </c>
      <c r="H53" s="10">
        <v>346</v>
      </c>
      <c r="I53" s="21">
        <v>0.69199999999999995</v>
      </c>
    </row>
    <row r="54" spans="1:9" ht="66">
      <c r="A54" s="13" t="s">
        <v>2</v>
      </c>
      <c r="B54" s="12">
        <v>904</v>
      </c>
      <c r="C54" s="7">
        <v>8</v>
      </c>
      <c r="D54" s="7">
        <v>1</v>
      </c>
      <c r="E54" s="11" t="s">
        <v>469</v>
      </c>
      <c r="F54" s="15" t="s">
        <v>1</v>
      </c>
      <c r="G54" s="10">
        <v>500</v>
      </c>
      <c r="H54" s="10">
        <v>346</v>
      </c>
      <c r="I54" s="21">
        <v>0.69199999999999995</v>
      </c>
    </row>
    <row r="55" spans="1:9" ht="26.4">
      <c r="A55" s="13" t="s">
        <v>250</v>
      </c>
      <c r="B55" s="12">
        <v>904</v>
      </c>
      <c r="C55" s="7">
        <v>8</v>
      </c>
      <c r="D55" s="7">
        <v>1</v>
      </c>
      <c r="E55" s="11" t="s">
        <v>468</v>
      </c>
      <c r="F55" s="15" t="s">
        <v>3</v>
      </c>
      <c r="G55" s="10">
        <v>140</v>
      </c>
      <c r="H55" s="10">
        <v>0</v>
      </c>
      <c r="I55" s="21">
        <v>0</v>
      </c>
    </row>
    <row r="56" spans="1:9" ht="26.4">
      <c r="A56" s="13" t="s">
        <v>14</v>
      </c>
      <c r="B56" s="12">
        <v>904</v>
      </c>
      <c r="C56" s="7">
        <v>8</v>
      </c>
      <c r="D56" s="7">
        <v>1</v>
      </c>
      <c r="E56" s="11" t="s">
        <v>468</v>
      </c>
      <c r="F56" s="15" t="s">
        <v>13</v>
      </c>
      <c r="G56" s="10">
        <v>140</v>
      </c>
      <c r="H56" s="10">
        <v>0</v>
      </c>
      <c r="I56" s="21">
        <v>0</v>
      </c>
    </row>
    <row r="57" spans="1:9">
      <c r="A57" s="13" t="s">
        <v>467</v>
      </c>
      <c r="B57" s="12">
        <v>904</v>
      </c>
      <c r="C57" s="7">
        <v>8</v>
      </c>
      <c r="D57" s="7">
        <v>1</v>
      </c>
      <c r="E57" s="11" t="s">
        <v>466</v>
      </c>
      <c r="F57" s="15" t="s">
        <v>3</v>
      </c>
      <c r="G57" s="10">
        <v>1401.6</v>
      </c>
      <c r="H57" s="10">
        <v>798.3</v>
      </c>
      <c r="I57" s="21">
        <v>0.56956335616438358</v>
      </c>
    </row>
    <row r="58" spans="1:9" ht="26.4">
      <c r="A58" s="13" t="s">
        <v>320</v>
      </c>
      <c r="B58" s="12">
        <v>904</v>
      </c>
      <c r="C58" s="7">
        <v>8</v>
      </c>
      <c r="D58" s="7">
        <v>1</v>
      </c>
      <c r="E58" s="11" t="s">
        <v>465</v>
      </c>
      <c r="F58" s="15" t="s">
        <v>3</v>
      </c>
      <c r="G58" s="10">
        <v>1401.6</v>
      </c>
      <c r="H58" s="10">
        <v>798.3</v>
      </c>
      <c r="I58" s="21">
        <v>0.56956335616438358</v>
      </c>
    </row>
    <row r="59" spans="1:9" ht="66">
      <c r="A59" s="13" t="s">
        <v>2</v>
      </c>
      <c r="B59" s="12">
        <v>904</v>
      </c>
      <c r="C59" s="7">
        <v>8</v>
      </c>
      <c r="D59" s="7">
        <v>1</v>
      </c>
      <c r="E59" s="11" t="s">
        <v>465</v>
      </c>
      <c r="F59" s="15" t="s">
        <v>1</v>
      </c>
      <c r="G59" s="10">
        <v>1155.2</v>
      </c>
      <c r="H59" s="10">
        <v>695.5</v>
      </c>
      <c r="I59" s="21">
        <v>0.60206024930747926</v>
      </c>
    </row>
    <row r="60" spans="1:9" ht="26.4">
      <c r="A60" s="13" t="s">
        <v>14</v>
      </c>
      <c r="B60" s="12">
        <v>904</v>
      </c>
      <c r="C60" s="7">
        <v>8</v>
      </c>
      <c r="D60" s="7">
        <v>1</v>
      </c>
      <c r="E60" s="11" t="s">
        <v>465</v>
      </c>
      <c r="F60" s="15" t="s">
        <v>13</v>
      </c>
      <c r="G60" s="10">
        <v>239</v>
      </c>
      <c r="H60" s="10">
        <v>100.9</v>
      </c>
      <c r="I60" s="21">
        <v>0.42217573221757326</v>
      </c>
    </row>
    <row r="61" spans="1:9">
      <c r="A61" s="13" t="s">
        <v>168</v>
      </c>
      <c r="B61" s="12">
        <v>904</v>
      </c>
      <c r="C61" s="7">
        <v>8</v>
      </c>
      <c r="D61" s="7">
        <v>1</v>
      </c>
      <c r="E61" s="11" t="s">
        <v>465</v>
      </c>
      <c r="F61" s="15" t="s">
        <v>166</v>
      </c>
      <c r="G61" s="10">
        <v>7.4</v>
      </c>
      <c r="H61" s="10">
        <v>1.9</v>
      </c>
      <c r="I61" s="21">
        <v>0.25675675675675674</v>
      </c>
    </row>
    <row r="62" spans="1:9">
      <c r="A62" s="13" t="s">
        <v>252</v>
      </c>
      <c r="B62" s="12">
        <v>904</v>
      </c>
      <c r="C62" s="7">
        <v>8</v>
      </c>
      <c r="D62" s="7">
        <v>1</v>
      </c>
      <c r="E62" s="11" t="s">
        <v>251</v>
      </c>
      <c r="F62" s="15" t="s">
        <v>3</v>
      </c>
      <c r="G62" s="10">
        <v>11384.6</v>
      </c>
      <c r="H62" s="10">
        <v>6358.9</v>
      </c>
      <c r="I62" s="21">
        <v>0.55855278182808354</v>
      </c>
    </row>
    <row r="63" spans="1:9" ht="26.4">
      <c r="A63" s="13" t="s">
        <v>320</v>
      </c>
      <c r="B63" s="12">
        <v>904</v>
      </c>
      <c r="C63" s="7">
        <v>8</v>
      </c>
      <c r="D63" s="7">
        <v>1</v>
      </c>
      <c r="E63" s="11" t="s">
        <v>464</v>
      </c>
      <c r="F63" s="15" t="s">
        <v>3</v>
      </c>
      <c r="G63" s="10">
        <v>7940.6</v>
      </c>
      <c r="H63" s="10">
        <v>3992.7</v>
      </c>
      <c r="I63" s="21">
        <v>0.50282094552048961</v>
      </c>
    </row>
    <row r="64" spans="1:9" ht="66">
      <c r="A64" s="13" t="s">
        <v>2</v>
      </c>
      <c r="B64" s="12">
        <v>904</v>
      </c>
      <c r="C64" s="7">
        <v>8</v>
      </c>
      <c r="D64" s="7">
        <v>1</v>
      </c>
      <c r="E64" s="11" t="s">
        <v>464</v>
      </c>
      <c r="F64" s="15" t="s">
        <v>1</v>
      </c>
      <c r="G64" s="10">
        <v>6878.3</v>
      </c>
      <c r="H64" s="10">
        <v>3660.6</v>
      </c>
      <c r="I64" s="21">
        <v>0.53219545527237833</v>
      </c>
    </row>
    <row r="65" spans="1:9" ht="26.4">
      <c r="A65" s="13" t="s">
        <v>14</v>
      </c>
      <c r="B65" s="12">
        <v>904</v>
      </c>
      <c r="C65" s="7">
        <v>8</v>
      </c>
      <c r="D65" s="7">
        <v>1</v>
      </c>
      <c r="E65" s="11" t="s">
        <v>464</v>
      </c>
      <c r="F65" s="15" t="s">
        <v>13</v>
      </c>
      <c r="G65" s="10">
        <v>1060.3</v>
      </c>
      <c r="H65" s="10">
        <v>331.7</v>
      </c>
      <c r="I65" s="21">
        <v>0.31283598981420352</v>
      </c>
    </row>
    <row r="66" spans="1:9">
      <c r="A66" s="13" t="s">
        <v>168</v>
      </c>
      <c r="B66" s="12">
        <v>904</v>
      </c>
      <c r="C66" s="7">
        <v>8</v>
      </c>
      <c r="D66" s="7">
        <v>1</v>
      </c>
      <c r="E66" s="11" t="s">
        <v>464</v>
      </c>
      <c r="F66" s="15" t="s">
        <v>166</v>
      </c>
      <c r="G66" s="10">
        <v>2</v>
      </c>
      <c r="H66" s="10">
        <v>0.4</v>
      </c>
      <c r="I66" s="21">
        <v>0.2</v>
      </c>
    </row>
    <row r="67" spans="1:9" ht="43.95" customHeight="1">
      <c r="A67" s="13" t="s">
        <v>4</v>
      </c>
      <c r="B67" s="12">
        <v>904</v>
      </c>
      <c r="C67" s="7">
        <v>8</v>
      </c>
      <c r="D67" s="7">
        <v>1</v>
      </c>
      <c r="E67" s="11" t="s">
        <v>463</v>
      </c>
      <c r="F67" s="15" t="s">
        <v>3</v>
      </c>
      <c r="G67" s="10">
        <v>3100</v>
      </c>
      <c r="H67" s="10">
        <v>2366.1999999999998</v>
      </c>
      <c r="I67" s="21">
        <v>0.76329032258064511</v>
      </c>
    </row>
    <row r="68" spans="1:9" ht="66">
      <c r="A68" s="13" t="s">
        <v>2</v>
      </c>
      <c r="B68" s="12">
        <v>904</v>
      </c>
      <c r="C68" s="7">
        <v>8</v>
      </c>
      <c r="D68" s="7">
        <v>1</v>
      </c>
      <c r="E68" s="11" t="s">
        <v>463</v>
      </c>
      <c r="F68" s="15" t="s">
        <v>1</v>
      </c>
      <c r="G68" s="10">
        <v>3100</v>
      </c>
      <c r="H68" s="10">
        <v>2366.1999999999998</v>
      </c>
      <c r="I68" s="21">
        <v>0.76329032258064511</v>
      </c>
    </row>
    <row r="69" spans="1:9" ht="26.4">
      <c r="A69" s="13" t="s">
        <v>250</v>
      </c>
      <c r="B69" s="12">
        <v>904</v>
      </c>
      <c r="C69" s="7">
        <v>8</v>
      </c>
      <c r="D69" s="7">
        <v>1</v>
      </c>
      <c r="E69" s="11" t="s">
        <v>249</v>
      </c>
      <c r="F69" s="15" t="s">
        <v>3</v>
      </c>
      <c r="G69" s="10">
        <v>344</v>
      </c>
      <c r="H69" s="10">
        <v>0</v>
      </c>
      <c r="I69" s="21">
        <v>0</v>
      </c>
    </row>
    <row r="70" spans="1:9" ht="26.4">
      <c r="A70" s="13" t="s">
        <v>14</v>
      </c>
      <c r="B70" s="12">
        <v>904</v>
      </c>
      <c r="C70" s="7">
        <v>8</v>
      </c>
      <c r="D70" s="7">
        <v>1</v>
      </c>
      <c r="E70" s="11" t="s">
        <v>249</v>
      </c>
      <c r="F70" s="15" t="s">
        <v>13</v>
      </c>
      <c r="G70" s="10">
        <v>344</v>
      </c>
      <c r="H70" s="10">
        <v>0</v>
      </c>
      <c r="I70" s="21">
        <v>0</v>
      </c>
    </row>
    <row r="71" spans="1:9" ht="52.8">
      <c r="A71" s="13" t="s">
        <v>229</v>
      </c>
      <c r="B71" s="12">
        <v>904</v>
      </c>
      <c r="C71" s="7">
        <v>8</v>
      </c>
      <c r="D71" s="7">
        <v>1</v>
      </c>
      <c r="E71" s="11" t="s">
        <v>228</v>
      </c>
      <c r="F71" s="15" t="s">
        <v>3</v>
      </c>
      <c r="G71" s="10">
        <v>267</v>
      </c>
      <c r="H71" s="10">
        <v>36.5</v>
      </c>
      <c r="I71" s="21">
        <v>0.13670411985018727</v>
      </c>
    </row>
    <row r="72" spans="1:9" ht="79.2">
      <c r="A72" s="13" t="s">
        <v>227</v>
      </c>
      <c r="B72" s="12">
        <v>904</v>
      </c>
      <c r="C72" s="7">
        <v>8</v>
      </c>
      <c r="D72" s="7">
        <v>1</v>
      </c>
      <c r="E72" s="11" t="s">
        <v>226</v>
      </c>
      <c r="F72" s="15" t="s">
        <v>3</v>
      </c>
      <c r="G72" s="10">
        <v>267</v>
      </c>
      <c r="H72" s="10">
        <v>36.5</v>
      </c>
      <c r="I72" s="21">
        <v>0.13670411985018727</v>
      </c>
    </row>
    <row r="73" spans="1:9" ht="57" customHeight="1">
      <c r="A73" s="13" t="s">
        <v>391</v>
      </c>
      <c r="B73" s="12">
        <v>904</v>
      </c>
      <c r="C73" s="7">
        <v>8</v>
      </c>
      <c r="D73" s="7">
        <v>1</v>
      </c>
      <c r="E73" s="11" t="s">
        <v>390</v>
      </c>
      <c r="F73" s="15" t="s">
        <v>3</v>
      </c>
      <c r="G73" s="10">
        <v>247</v>
      </c>
      <c r="H73" s="10">
        <v>36.5</v>
      </c>
      <c r="I73" s="21">
        <v>0.14777327935222673</v>
      </c>
    </row>
    <row r="74" spans="1:9" ht="26.4">
      <c r="A74" s="13" t="s">
        <v>14</v>
      </c>
      <c r="B74" s="12">
        <v>904</v>
      </c>
      <c r="C74" s="7">
        <v>8</v>
      </c>
      <c r="D74" s="7">
        <v>1</v>
      </c>
      <c r="E74" s="11" t="s">
        <v>390</v>
      </c>
      <c r="F74" s="15" t="s">
        <v>13</v>
      </c>
      <c r="G74" s="10">
        <v>247</v>
      </c>
      <c r="H74" s="10">
        <v>36.5</v>
      </c>
      <c r="I74" s="21">
        <v>0.14777327935222673</v>
      </c>
    </row>
    <row r="75" spans="1:9" ht="52.8">
      <c r="A75" s="13" t="s">
        <v>462</v>
      </c>
      <c r="B75" s="12">
        <v>904</v>
      </c>
      <c r="C75" s="7">
        <v>8</v>
      </c>
      <c r="D75" s="7">
        <v>1</v>
      </c>
      <c r="E75" s="11" t="s">
        <v>461</v>
      </c>
      <c r="F75" s="15" t="s">
        <v>3</v>
      </c>
      <c r="G75" s="10">
        <v>20</v>
      </c>
      <c r="H75" s="10">
        <v>0</v>
      </c>
      <c r="I75" s="21">
        <v>0</v>
      </c>
    </row>
    <row r="76" spans="1:9" ht="26.4">
      <c r="A76" s="13" t="s">
        <v>14</v>
      </c>
      <c r="B76" s="12">
        <v>904</v>
      </c>
      <c r="C76" s="7">
        <v>8</v>
      </c>
      <c r="D76" s="7">
        <v>1</v>
      </c>
      <c r="E76" s="11" t="s">
        <v>461</v>
      </c>
      <c r="F76" s="15" t="s">
        <v>13</v>
      </c>
      <c r="G76" s="10">
        <v>20</v>
      </c>
      <c r="H76" s="10">
        <v>0</v>
      </c>
      <c r="I76" s="21">
        <v>0</v>
      </c>
    </row>
    <row r="77" spans="1:9" ht="39.6">
      <c r="A77" s="13" t="s">
        <v>460</v>
      </c>
      <c r="B77" s="12">
        <v>904</v>
      </c>
      <c r="C77" s="7">
        <v>8</v>
      </c>
      <c r="D77" s="7">
        <v>1</v>
      </c>
      <c r="E77" s="11" t="s">
        <v>459</v>
      </c>
      <c r="F77" s="15" t="s">
        <v>3</v>
      </c>
      <c r="G77" s="10">
        <v>761.1</v>
      </c>
      <c r="H77" s="10">
        <v>361.3</v>
      </c>
      <c r="I77" s="21">
        <v>0.47470765996583891</v>
      </c>
    </row>
    <row r="78" spans="1:9" ht="26.4">
      <c r="A78" s="13" t="s">
        <v>458</v>
      </c>
      <c r="B78" s="12">
        <v>904</v>
      </c>
      <c r="C78" s="7">
        <v>8</v>
      </c>
      <c r="D78" s="7">
        <v>1</v>
      </c>
      <c r="E78" s="11" t="s">
        <v>457</v>
      </c>
      <c r="F78" s="15" t="s">
        <v>3</v>
      </c>
      <c r="G78" s="10">
        <v>761.1</v>
      </c>
      <c r="H78" s="10">
        <v>361.3</v>
      </c>
      <c r="I78" s="21">
        <v>0.47470765996583891</v>
      </c>
    </row>
    <row r="79" spans="1:9" ht="26.4">
      <c r="A79" s="13" t="s">
        <v>456</v>
      </c>
      <c r="B79" s="12">
        <v>904</v>
      </c>
      <c r="C79" s="7">
        <v>8</v>
      </c>
      <c r="D79" s="7">
        <v>1</v>
      </c>
      <c r="E79" s="11" t="s">
        <v>455</v>
      </c>
      <c r="F79" s="15" t="s">
        <v>3</v>
      </c>
      <c r="G79" s="10">
        <v>222.1</v>
      </c>
      <c r="H79" s="10">
        <v>90</v>
      </c>
      <c r="I79" s="21">
        <v>0.40522287257991896</v>
      </c>
    </row>
    <row r="80" spans="1:9" ht="26.4">
      <c r="A80" s="13" t="s">
        <v>14</v>
      </c>
      <c r="B80" s="12">
        <v>904</v>
      </c>
      <c r="C80" s="7">
        <v>8</v>
      </c>
      <c r="D80" s="7">
        <v>1</v>
      </c>
      <c r="E80" s="11" t="s">
        <v>455</v>
      </c>
      <c r="F80" s="15" t="s">
        <v>13</v>
      </c>
      <c r="G80" s="10">
        <v>222.1</v>
      </c>
      <c r="H80" s="10">
        <v>90</v>
      </c>
      <c r="I80" s="21">
        <v>0.40522287257991896</v>
      </c>
    </row>
    <row r="81" spans="1:9" ht="45" customHeight="1">
      <c r="A81" s="13" t="s">
        <v>454</v>
      </c>
      <c r="B81" s="12">
        <v>904</v>
      </c>
      <c r="C81" s="7">
        <v>8</v>
      </c>
      <c r="D81" s="7">
        <v>1</v>
      </c>
      <c r="E81" s="11" t="s">
        <v>453</v>
      </c>
      <c r="F81" s="15" t="s">
        <v>3</v>
      </c>
      <c r="G81" s="10">
        <v>300</v>
      </c>
      <c r="H81" s="10">
        <v>141.5</v>
      </c>
      <c r="I81" s="21">
        <v>0.47166666666666668</v>
      </c>
    </row>
    <row r="82" spans="1:9" ht="26.4">
      <c r="A82" s="13" t="s">
        <v>14</v>
      </c>
      <c r="B82" s="12">
        <v>904</v>
      </c>
      <c r="C82" s="7">
        <v>8</v>
      </c>
      <c r="D82" s="7">
        <v>1</v>
      </c>
      <c r="E82" s="11" t="s">
        <v>453</v>
      </c>
      <c r="F82" s="15" t="s">
        <v>13</v>
      </c>
      <c r="G82" s="10">
        <v>300</v>
      </c>
      <c r="H82" s="10">
        <v>141.5</v>
      </c>
      <c r="I82" s="21">
        <v>0.47166666666666668</v>
      </c>
    </row>
    <row r="83" spans="1:9" ht="26.4">
      <c r="A83" s="13" t="s">
        <v>452</v>
      </c>
      <c r="B83" s="12">
        <v>904</v>
      </c>
      <c r="C83" s="7">
        <v>8</v>
      </c>
      <c r="D83" s="7">
        <v>1</v>
      </c>
      <c r="E83" s="11" t="s">
        <v>451</v>
      </c>
      <c r="F83" s="15" t="s">
        <v>3</v>
      </c>
      <c r="G83" s="10">
        <v>239</v>
      </c>
      <c r="H83" s="10">
        <v>129.80000000000001</v>
      </c>
      <c r="I83" s="21">
        <v>0.5430962343096235</v>
      </c>
    </row>
    <row r="84" spans="1:9" ht="26.4">
      <c r="A84" s="13" t="s">
        <v>14</v>
      </c>
      <c r="B84" s="12">
        <v>904</v>
      </c>
      <c r="C84" s="7">
        <v>8</v>
      </c>
      <c r="D84" s="7">
        <v>1</v>
      </c>
      <c r="E84" s="11" t="s">
        <v>451</v>
      </c>
      <c r="F84" s="15" t="s">
        <v>13</v>
      </c>
      <c r="G84" s="10">
        <v>239</v>
      </c>
      <c r="H84" s="10">
        <v>129.80000000000001</v>
      </c>
      <c r="I84" s="21">
        <v>0.5430962343096235</v>
      </c>
    </row>
    <row r="85" spans="1:9" s="16" customFormat="1" ht="19.2" customHeight="1">
      <c r="A85" s="20" t="s">
        <v>450</v>
      </c>
      <c r="B85" s="19">
        <v>904</v>
      </c>
      <c r="C85" s="18">
        <v>8</v>
      </c>
      <c r="D85" s="18">
        <v>4</v>
      </c>
      <c r="E85" s="17" t="s">
        <v>3</v>
      </c>
      <c r="F85" s="8" t="s">
        <v>3</v>
      </c>
      <c r="G85" s="22">
        <v>1002.1</v>
      </c>
      <c r="H85" s="22">
        <v>609</v>
      </c>
      <c r="I85" s="9">
        <v>0.60772378006187011</v>
      </c>
    </row>
    <row r="86" spans="1:9" ht="26.4">
      <c r="A86" s="13" t="s">
        <v>18</v>
      </c>
      <c r="B86" s="12">
        <v>904</v>
      </c>
      <c r="C86" s="7">
        <v>8</v>
      </c>
      <c r="D86" s="7">
        <v>4</v>
      </c>
      <c r="E86" s="11" t="s">
        <v>17</v>
      </c>
      <c r="F86" s="15" t="s">
        <v>3</v>
      </c>
      <c r="G86" s="10">
        <v>1002.1</v>
      </c>
      <c r="H86" s="10">
        <v>609</v>
      </c>
      <c r="I86" s="21">
        <v>0.60772378006187011</v>
      </c>
    </row>
    <row r="87" spans="1:9">
      <c r="A87" s="13" t="s">
        <v>16</v>
      </c>
      <c r="B87" s="12">
        <v>904</v>
      </c>
      <c r="C87" s="7">
        <v>8</v>
      </c>
      <c r="D87" s="7">
        <v>4</v>
      </c>
      <c r="E87" s="11" t="s">
        <v>15</v>
      </c>
      <c r="F87" s="15" t="s">
        <v>3</v>
      </c>
      <c r="G87" s="10">
        <v>1002.1</v>
      </c>
      <c r="H87" s="10">
        <v>609</v>
      </c>
      <c r="I87" s="21">
        <v>0.60772378006187011</v>
      </c>
    </row>
    <row r="88" spans="1:9" ht="26.4">
      <c r="A88" s="13" t="s">
        <v>6</v>
      </c>
      <c r="B88" s="12">
        <v>904</v>
      </c>
      <c r="C88" s="7">
        <v>8</v>
      </c>
      <c r="D88" s="7">
        <v>4</v>
      </c>
      <c r="E88" s="11" t="s">
        <v>11</v>
      </c>
      <c r="F88" s="15" t="s">
        <v>3</v>
      </c>
      <c r="G88" s="10">
        <v>802.1</v>
      </c>
      <c r="H88" s="10">
        <v>477</v>
      </c>
      <c r="I88" s="21">
        <v>0.59468894152848772</v>
      </c>
    </row>
    <row r="89" spans="1:9" ht="66">
      <c r="A89" s="13" t="s">
        <v>2</v>
      </c>
      <c r="B89" s="12">
        <v>904</v>
      </c>
      <c r="C89" s="7">
        <v>8</v>
      </c>
      <c r="D89" s="7">
        <v>4</v>
      </c>
      <c r="E89" s="11" t="s">
        <v>11</v>
      </c>
      <c r="F89" s="15" t="s">
        <v>1</v>
      </c>
      <c r="G89" s="10">
        <v>799.2</v>
      </c>
      <c r="H89" s="10">
        <v>477</v>
      </c>
      <c r="I89" s="21">
        <v>0.59684684684684686</v>
      </c>
    </row>
    <row r="90" spans="1:9" ht="26.4">
      <c r="A90" s="13" t="s">
        <v>14</v>
      </c>
      <c r="B90" s="12">
        <v>904</v>
      </c>
      <c r="C90" s="7">
        <v>8</v>
      </c>
      <c r="D90" s="7">
        <v>4</v>
      </c>
      <c r="E90" s="11" t="s">
        <v>11</v>
      </c>
      <c r="F90" s="15" t="s">
        <v>13</v>
      </c>
      <c r="G90" s="10">
        <v>2.9</v>
      </c>
      <c r="H90" s="10">
        <v>0</v>
      </c>
      <c r="I90" s="21">
        <v>0</v>
      </c>
    </row>
    <row r="91" spans="1:9" ht="41.4" customHeight="1">
      <c r="A91" s="13" t="s">
        <v>4</v>
      </c>
      <c r="B91" s="12">
        <v>904</v>
      </c>
      <c r="C91" s="7">
        <v>8</v>
      </c>
      <c r="D91" s="7">
        <v>4</v>
      </c>
      <c r="E91" s="11" t="s">
        <v>9</v>
      </c>
      <c r="F91" s="15" t="s">
        <v>3</v>
      </c>
      <c r="G91" s="10">
        <v>200</v>
      </c>
      <c r="H91" s="10">
        <v>132</v>
      </c>
      <c r="I91" s="21">
        <v>0.66</v>
      </c>
    </row>
    <row r="92" spans="1:9" ht="66">
      <c r="A92" s="13" t="s">
        <v>2</v>
      </c>
      <c r="B92" s="12">
        <v>904</v>
      </c>
      <c r="C92" s="7">
        <v>8</v>
      </c>
      <c r="D92" s="7">
        <v>4</v>
      </c>
      <c r="E92" s="11" t="s">
        <v>9</v>
      </c>
      <c r="F92" s="15" t="s">
        <v>1</v>
      </c>
      <c r="G92" s="10">
        <v>200</v>
      </c>
      <c r="H92" s="10">
        <v>132</v>
      </c>
      <c r="I92" s="21">
        <v>0.66</v>
      </c>
    </row>
    <row r="93" spans="1:9" s="16" customFormat="1">
      <c r="A93" s="20" t="s">
        <v>449</v>
      </c>
      <c r="B93" s="19">
        <v>907</v>
      </c>
      <c r="C93" s="18">
        <v>0</v>
      </c>
      <c r="D93" s="18">
        <v>0</v>
      </c>
      <c r="E93" s="17" t="s">
        <v>3</v>
      </c>
      <c r="F93" s="8" t="s">
        <v>3</v>
      </c>
      <c r="G93" s="22">
        <v>556709.5</v>
      </c>
      <c r="H93" s="22">
        <v>306774.2</v>
      </c>
      <c r="I93" s="9">
        <v>0.55104897617159398</v>
      </c>
    </row>
    <row r="94" spans="1:9" s="16" customFormat="1">
      <c r="A94" s="20" t="s">
        <v>163</v>
      </c>
      <c r="B94" s="19">
        <v>907</v>
      </c>
      <c r="C94" s="18">
        <v>7</v>
      </c>
      <c r="D94" s="18">
        <v>0</v>
      </c>
      <c r="E94" s="17" t="s">
        <v>3</v>
      </c>
      <c r="F94" s="8" t="s">
        <v>3</v>
      </c>
      <c r="G94" s="22">
        <v>551225.59999999998</v>
      </c>
      <c r="H94" s="22">
        <v>303929.3</v>
      </c>
      <c r="I94" s="9">
        <v>0.55137007424909146</v>
      </c>
    </row>
    <row r="95" spans="1:9" s="16" customFormat="1">
      <c r="A95" s="20" t="s">
        <v>448</v>
      </c>
      <c r="B95" s="19">
        <v>907</v>
      </c>
      <c r="C95" s="18">
        <v>7</v>
      </c>
      <c r="D95" s="18">
        <v>1</v>
      </c>
      <c r="E95" s="17" t="s">
        <v>3</v>
      </c>
      <c r="F95" s="8" t="s">
        <v>3</v>
      </c>
      <c r="G95" s="22">
        <v>141913.5</v>
      </c>
      <c r="H95" s="22">
        <v>74525.5</v>
      </c>
      <c r="I95" s="9">
        <v>0.52514736089237457</v>
      </c>
    </row>
    <row r="96" spans="1:9">
      <c r="A96" s="13" t="s">
        <v>447</v>
      </c>
      <c r="B96" s="12">
        <v>907</v>
      </c>
      <c r="C96" s="7">
        <v>7</v>
      </c>
      <c r="D96" s="7">
        <v>1</v>
      </c>
      <c r="E96" s="11" t="s">
        <v>446</v>
      </c>
      <c r="F96" s="15" t="s">
        <v>3</v>
      </c>
      <c r="G96" s="10">
        <v>139474.6</v>
      </c>
      <c r="H96" s="10">
        <v>74486.600000000006</v>
      </c>
      <c r="I96" s="21">
        <v>0.53405136132313702</v>
      </c>
    </row>
    <row r="97" spans="1:9" ht="26.4">
      <c r="A97" s="13" t="s">
        <v>320</v>
      </c>
      <c r="B97" s="12">
        <v>907</v>
      </c>
      <c r="C97" s="7">
        <v>7</v>
      </c>
      <c r="D97" s="7">
        <v>1</v>
      </c>
      <c r="E97" s="11" t="s">
        <v>445</v>
      </c>
      <c r="F97" s="15" t="s">
        <v>3</v>
      </c>
      <c r="G97" s="10">
        <v>23880.1</v>
      </c>
      <c r="H97" s="10">
        <v>11951.9</v>
      </c>
      <c r="I97" s="21">
        <v>0.5004962290777677</v>
      </c>
    </row>
    <row r="98" spans="1:9" ht="26.4">
      <c r="A98" s="13" t="s">
        <v>14</v>
      </c>
      <c r="B98" s="12">
        <v>907</v>
      </c>
      <c r="C98" s="7">
        <v>7</v>
      </c>
      <c r="D98" s="7">
        <v>1</v>
      </c>
      <c r="E98" s="11" t="s">
        <v>445</v>
      </c>
      <c r="F98" s="15" t="s">
        <v>13</v>
      </c>
      <c r="G98" s="10">
        <v>23070.2</v>
      </c>
      <c r="H98" s="10">
        <v>11625.4</v>
      </c>
      <c r="I98" s="21">
        <v>0.5039141403195464</v>
      </c>
    </row>
    <row r="99" spans="1:9">
      <c r="A99" s="13" t="s">
        <v>168</v>
      </c>
      <c r="B99" s="12">
        <v>907</v>
      </c>
      <c r="C99" s="7">
        <v>7</v>
      </c>
      <c r="D99" s="7">
        <v>1</v>
      </c>
      <c r="E99" s="11" t="s">
        <v>445</v>
      </c>
      <c r="F99" s="15" t="s">
        <v>166</v>
      </c>
      <c r="G99" s="10">
        <v>809.9</v>
      </c>
      <c r="H99" s="10">
        <v>326.5</v>
      </c>
      <c r="I99" s="21">
        <v>0.4031361896530436</v>
      </c>
    </row>
    <row r="100" spans="1:9" ht="39.6" customHeight="1">
      <c r="A100" s="13" t="s">
        <v>4</v>
      </c>
      <c r="B100" s="12">
        <v>907</v>
      </c>
      <c r="C100" s="7">
        <v>7</v>
      </c>
      <c r="D100" s="7">
        <v>1</v>
      </c>
      <c r="E100" s="11" t="s">
        <v>444</v>
      </c>
      <c r="F100" s="15" t="s">
        <v>3</v>
      </c>
      <c r="G100" s="10">
        <v>2700</v>
      </c>
      <c r="H100" s="10">
        <v>488.6</v>
      </c>
      <c r="I100" s="21">
        <v>0.18096296296296296</v>
      </c>
    </row>
    <row r="101" spans="1:9" ht="26.4">
      <c r="A101" s="13" t="s">
        <v>14</v>
      </c>
      <c r="B101" s="12">
        <v>907</v>
      </c>
      <c r="C101" s="7">
        <v>7</v>
      </c>
      <c r="D101" s="7">
        <v>1</v>
      </c>
      <c r="E101" s="11" t="s">
        <v>444</v>
      </c>
      <c r="F101" s="15" t="s">
        <v>13</v>
      </c>
      <c r="G101" s="10">
        <v>2700</v>
      </c>
      <c r="H101" s="10">
        <v>488.6</v>
      </c>
      <c r="I101" s="21">
        <v>0.18096296296296296</v>
      </c>
    </row>
    <row r="102" spans="1:9" ht="66">
      <c r="A102" s="13" t="s">
        <v>443</v>
      </c>
      <c r="B102" s="12">
        <v>907</v>
      </c>
      <c r="C102" s="7">
        <v>7</v>
      </c>
      <c r="D102" s="7">
        <v>1</v>
      </c>
      <c r="E102" s="11" t="s">
        <v>442</v>
      </c>
      <c r="F102" s="15" t="s">
        <v>3</v>
      </c>
      <c r="G102" s="10">
        <v>110895.5</v>
      </c>
      <c r="H102" s="10">
        <v>62046.1</v>
      </c>
      <c r="I102" s="21">
        <v>0.55950061093552039</v>
      </c>
    </row>
    <row r="103" spans="1:9" ht="66">
      <c r="A103" s="13" t="s">
        <v>2</v>
      </c>
      <c r="B103" s="12">
        <v>907</v>
      </c>
      <c r="C103" s="7">
        <v>7</v>
      </c>
      <c r="D103" s="7">
        <v>1</v>
      </c>
      <c r="E103" s="11" t="s">
        <v>442</v>
      </c>
      <c r="F103" s="15" t="s">
        <v>1</v>
      </c>
      <c r="G103" s="10">
        <v>110143</v>
      </c>
      <c r="H103" s="10">
        <v>61905.599999999999</v>
      </c>
      <c r="I103" s="21">
        <v>0.56204752004212699</v>
      </c>
    </row>
    <row r="104" spans="1:9" ht="26.4">
      <c r="A104" s="13" t="s">
        <v>14</v>
      </c>
      <c r="B104" s="12">
        <v>907</v>
      </c>
      <c r="C104" s="7">
        <v>7</v>
      </c>
      <c r="D104" s="7">
        <v>1</v>
      </c>
      <c r="E104" s="11" t="s">
        <v>442</v>
      </c>
      <c r="F104" s="15" t="s">
        <v>13</v>
      </c>
      <c r="G104" s="10">
        <v>752.5</v>
      </c>
      <c r="H104" s="10">
        <v>140.5</v>
      </c>
      <c r="I104" s="21">
        <v>0.18671096345514951</v>
      </c>
    </row>
    <row r="105" spans="1:9" ht="26.4">
      <c r="A105" s="13" t="s">
        <v>250</v>
      </c>
      <c r="B105" s="12">
        <v>907</v>
      </c>
      <c r="C105" s="7">
        <v>7</v>
      </c>
      <c r="D105" s="7">
        <v>1</v>
      </c>
      <c r="E105" s="11" t="s">
        <v>441</v>
      </c>
      <c r="F105" s="15" t="s">
        <v>3</v>
      </c>
      <c r="G105" s="10">
        <v>1999</v>
      </c>
      <c r="H105" s="10">
        <v>0</v>
      </c>
      <c r="I105" s="21">
        <v>0</v>
      </c>
    </row>
    <row r="106" spans="1:9" ht="26.4">
      <c r="A106" s="13" t="s">
        <v>14</v>
      </c>
      <c r="B106" s="12">
        <v>907</v>
      </c>
      <c r="C106" s="7">
        <v>7</v>
      </c>
      <c r="D106" s="7">
        <v>1</v>
      </c>
      <c r="E106" s="11" t="s">
        <v>441</v>
      </c>
      <c r="F106" s="15" t="s">
        <v>13</v>
      </c>
      <c r="G106" s="10">
        <v>1999</v>
      </c>
      <c r="H106" s="10">
        <v>0</v>
      </c>
      <c r="I106" s="21">
        <v>0</v>
      </c>
    </row>
    <row r="107" spans="1:9" ht="26.4">
      <c r="A107" s="13" t="s">
        <v>397</v>
      </c>
      <c r="B107" s="12">
        <v>907</v>
      </c>
      <c r="C107" s="7">
        <v>7</v>
      </c>
      <c r="D107" s="7">
        <v>1</v>
      </c>
      <c r="E107" s="11" t="s">
        <v>396</v>
      </c>
      <c r="F107" s="15" t="s">
        <v>3</v>
      </c>
      <c r="G107" s="10">
        <v>1003.7</v>
      </c>
      <c r="H107" s="10">
        <v>0</v>
      </c>
      <c r="I107" s="21">
        <v>0</v>
      </c>
    </row>
    <row r="108" spans="1:9" ht="66">
      <c r="A108" s="13" t="s">
        <v>395</v>
      </c>
      <c r="B108" s="12">
        <v>907</v>
      </c>
      <c r="C108" s="7">
        <v>7</v>
      </c>
      <c r="D108" s="7">
        <v>1</v>
      </c>
      <c r="E108" s="11" t="s">
        <v>394</v>
      </c>
      <c r="F108" s="15" t="s">
        <v>3</v>
      </c>
      <c r="G108" s="10">
        <v>1003.7</v>
      </c>
      <c r="H108" s="10">
        <v>0</v>
      </c>
      <c r="I108" s="21">
        <v>0</v>
      </c>
    </row>
    <row r="109" spans="1:9" ht="39.6">
      <c r="A109" s="13" t="s">
        <v>393</v>
      </c>
      <c r="B109" s="12">
        <v>907</v>
      </c>
      <c r="C109" s="7">
        <v>7</v>
      </c>
      <c r="D109" s="7">
        <v>1</v>
      </c>
      <c r="E109" s="11" t="s">
        <v>392</v>
      </c>
      <c r="F109" s="15" t="s">
        <v>3</v>
      </c>
      <c r="G109" s="10">
        <v>1003.7</v>
      </c>
      <c r="H109" s="10">
        <v>0</v>
      </c>
      <c r="I109" s="21">
        <v>0</v>
      </c>
    </row>
    <row r="110" spans="1:9" ht="26.4">
      <c r="A110" s="13" t="s">
        <v>14</v>
      </c>
      <c r="B110" s="12">
        <v>907</v>
      </c>
      <c r="C110" s="7">
        <v>7</v>
      </c>
      <c r="D110" s="7">
        <v>1</v>
      </c>
      <c r="E110" s="11" t="s">
        <v>392</v>
      </c>
      <c r="F110" s="15" t="s">
        <v>13</v>
      </c>
      <c r="G110" s="10">
        <v>1003.7</v>
      </c>
      <c r="H110" s="10">
        <v>0</v>
      </c>
      <c r="I110" s="21">
        <v>0</v>
      </c>
    </row>
    <row r="111" spans="1:9" ht="52.8">
      <c r="A111" s="13" t="s">
        <v>229</v>
      </c>
      <c r="B111" s="12">
        <v>907</v>
      </c>
      <c r="C111" s="7">
        <v>7</v>
      </c>
      <c r="D111" s="7">
        <v>1</v>
      </c>
      <c r="E111" s="11" t="s">
        <v>228</v>
      </c>
      <c r="F111" s="15" t="s">
        <v>3</v>
      </c>
      <c r="G111" s="10">
        <v>58.8</v>
      </c>
      <c r="H111" s="10">
        <v>0</v>
      </c>
      <c r="I111" s="21">
        <v>0</v>
      </c>
    </row>
    <row r="112" spans="1:9" ht="79.2">
      <c r="A112" s="13" t="s">
        <v>227</v>
      </c>
      <c r="B112" s="12">
        <v>907</v>
      </c>
      <c r="C112" s="7">
        <v>7</v>
      </c>
      <c r="D112" s="7">
        <v>1</v>
      </c>
      <c r="E112" s="11" t="s">
        <v>226</v>
      </c>
      <c r="F112" s="15" t="s">
        <v>3</v>
      </c>
      <c r="G112" s="10">
        <v>58.8</v>
      </c>
      <c r="H112" s="10">
        <v>0</v>
      </c>
      <c r="I112" s="21">
        <v>0</v>
      </c>
    </row>
    <row r="113" spans="1:9" ht="55.2" customHeight="1">
      <c r="A113" s="13" t="s">
        <v>391</v>
      </c>
      <c r="B113" s="12">
        <v>907</v>
      </c>
      <c r="C113" s="7">
        <v>7</v>
      </c>
      <c r="D113" s="7">
        <v>1</v>
      </c>
      <c r="E113" s="11" t="s">
        <v>390</v>
      </c>
      <c r="F113" s="15" t="s">
        <v>3</v>
      </c>
      <c r="G113" s="10">
        <v>58.8</v>
      </c>
      <c r="H113" s="10">
        <v>0</v>
      </c>
      <c r="I113" s="21">
        <v>0</v>
      </c>
    </row>
    <row r="114" spans="1:9" ht="26.4">
      <c r="A114" s="13" t="s">
        <v>14</v>
      </c>
      <c r="B114" s="12">
        <v>907</v>
      </c>
      <c r="C114" s="7">
        <v>7</v>
      </c>
      <c r="D114" s="7">
        <v>1</v>
      </c>
      <c r="E114" s="11" t="s">
        <v>390</v>
      </c>
      <c r="F114" s="15" t="s">
        <v>13</v>
      </c>
      <c r="G114" s="10">
        <v>58.8</v>
      </c>
      <c r="H114" s="10">
        <v>0</v>
      </c>
      <c r="I114" s="21">
        <v>0</v>
      </c>
    </row>
    <row r="115" spans="1:9" ht="26.4">
      <c r="A115" s="13" t="s">
        <v>389</v>
      </c>
      <c r="B115" s="12">
        <v>907</v>
      </c>
      <c r="C115" s="7">
        <v>7</v>
      </c>
      <c r="D115" s="7">
        <v>1</v>
      </c>
      <c r="E115" s="11" t="s">
        <v>388</v>
      </c>
      <c r="F115" s="15" t="s">
        <v>3</v>
      </c>
      <c r="G115" s="10">
        <v>290.2</v>
      </c>
      <c r="H115" s="10">
        <v>0</v>
      </c>
      <c r="I115" s="21">
        <v>0</v>
      </c>
    </row>
    <row r="116" spans="1:9" ht="52.8">
      <c r="A116" s="13" t="s">
        <v>387</v>
      </c>
      <c r="B116" s="12">
        <v>907</v>
      </c>
      <c r="C116" s="7">
        <v>7</v>
      </c>
      <c r="D116" s="7">
        <v>1</v>
      </c>
      <c r="E116" s="11" t="s">
        <v>386</v>
      </c>
      <c r="F116" s="15" t="s">
        <v>3</v>
      </c>
      <c r="G116" s="10">
        <v>290.2</v>
      </c>
      <c r="H116" s="10">
        <v>0</v>
      </c>
      <c r="I116" s="21">
        <v>0</v>
      </c>
    </row>
    <row r="117" spans="1:9" ht="83.4" customHeight="1">
      <c r="A117" s="13" t="s">
        <v>385</v>
      </c>
      <c r="B117" s="12">
        <v>907</v>
      </c>
      <c r="C117" s="7">
        <v>7</v>
      </c>
      <c r="D117" s="7">
        <v>1</v>
      </c>
      <c r="E117" s="11" t="s">
        <v>384</v>
      </c>
      <c r="F117" s="15" t="s">
        <v>3</v>
      </c>
      <c r="G117" s="10">
        <v>22.5</v>
      </c>
      <c r="H117" s="10">
        <v>0</v>
      </c>
      <c r="I117" s="21">
        <v>0</v>
      </c>
    </row>
    <row r="118" spans="1:9" ht="26.4">
      <c r="A118" s="13" t="s">
        <v>14</v>
      </c>
      <c r="B118" s="12">
        <v>907</v>
      </c>
      <c r="C118" s="7">
        <v>7</v>
      </c>
      <c r="D118" s="7">
        <v>1</v>
      </c>
      <c r="E118" s="11" t="s">
        <v>384</v>
      </c>
      <c r="F118" s="15" t="s">
        <v>13</v>
      </c>
      <c r="G118" s="10">
        <v>22.5</v>
      </c>
      <c r="H118" s="10">
        <v>0</v>
      </c>
      <c r="I118" s="21">
        <v>0</v>
      </c>
    </row>
    <row r="119" spans="1:9" ht="26.4">
      <c r="A119" s="13" t="s">
        <v>417</v>
      </c>
      <c r="B119" s="12">
        <v>907</v>
      </c>
      <c r="C119" s="7">
        <v>7</v>
      </c>
      <c r="D119" s="7">
        <v>1</v>
      </c>
      <c r="E119" s="11" t="s">
        <v>416</v>
      </c>
      <c r="F119" s="15" t="s">
        <v>3</v>
      </c>
      <c r="G119" s="10">
        <v>267.7</v>
      </c>
      <c r="H119" s="10">
        <v>0</v>
      </c>
      <c r="I119" s="21">
        <v>0</v>
      </c>
    </row>
    <row r="120" spans="1:9" ht="26.4">
      <c r="A120" s="13" t="s">
        <v>14</v>
      </c>
      <c r="B120" s="12">
        <v>907</v>
      </c>
      <c r="C120" s="7">
        <v>7</v>
      </c>
      <c r="D120" s="7">
        <v>1</v>
      </c>
      <c r="E120" s="11" t="s">
        <v>416</v>
      </c>
      <c r="F120" s="15" t="s">
        <v>13</v>
      </c>
      <c r="G120" s="10">
        <v>267.7</v>
      </c>
      <c r="H120" s="10">
        <v>0</v>
      </c>
      <c r="I120" s="21">
        <v>0</v>
      </c>
    </row>
    <row r="121" spans="1:9" ht="26.4">
      <c r="A121" s="13" t="s">
        <v>262</v>
      </c>
      <c r="B121" s="12">
        <v>907</v>
      </c>
      <c r="C121" s="7">
        <v>7</v>
      </c>
      <c r="D121" s="7">
        <v>1</v>
      </c>
      <c r="E121" s="11" t="s">
        <v>261</v>
      </c>
      <c r="F121" s="15" t="s">
        <v>3</v>
      </c>
      <c r="G121" s="10">
        <v>1066.2</v>
      </c>
      <c r="H121" s="10">
        <v>38.9</v>
      </c>
      <c r="I121" s="21">
        <v>3.6484712061526918E-2</v>
      </c>
    </row>
    <row r="122" spans="1:9" ht="26.4">
      <c r="A122" s="13" t="s">
        <v>260</v>
      </c>
      <c r="B122" s="12">
        <v>907</v>
      </c>
      <c r="C122" s="7">
        <v>7</v>
      </c>
      <c r="D122" s="7">
        <v>1</v>
      </c>
      <c r="E122" s="11" t="s">
        <v>259</v>
      </c>
      <c r="F122" s="15" t="s">
        <v>3</v>
      </c>
      <c r="G122" s="10">
        <v>1066.2</v>
      </c>
      <c r="H122" s="10">
        <v>38.9</v>
      </c>
      <c r="I122" s="21">
        <v>3.6484712061526918E-2</v>
      </c>
    </row>
    <row r="123" spans="1:9" ht="52.8">
      <c r="A123" s="13" t="s">
        <v>383</v>
      </c>
      <c r="B123" s="12">
        <v>907</v>
      </c>
      <c r="C123" s="7">
        <v>7</v>
      </c>
      <c r="D123" s="7">
        <v>1</v>
      </c>
      <c r="E123" s="11" t="s">
        <v>382</v>
      </c>
      <c r="F123" s="15" t="s">
        <v>3</v>
      </c>
      <c r="G123" s="10">
        <v>219.2</v>
      </c>
      <c r="H123" s="10">
        <v>0</v>
      </c>
      <c r="I123" s="21">
        <v>0</v>
      </c>
    </row>
    <row r="124" spans="1:9" ht="26.4">
      <c r="A124" s="13" t="s">
        <v>14</v>
      </c>
      <c r="B124" s="12">
        <v>907</v>
      </c>
      <c r="C124" s="7">
        <v>7</v>
      </c>
      <c r="D124" s="7">
        <v>1</v>
      </c>
      <c r="E124" s="11" t="s">
        <v>382</v>
      </c>
      <c r="F124" s="15" t="s">
        <v>13</v>
      </c>
      <c r="G124" s="10">
        <v>219.2</v>
      </c>
      <c r="H124" s="10">
        <v>0</v>
      </c>
      <c r="I124" s="21">
        <v>0</v>
      </c>
    </row>
    <row r="125" spans="1:9" ht="66">
      <c r="A125" s="13" t="s">
        <v>258</v>
      </c>
      <c r="B125" s="12">
        <v>907</v>
      </c>
      <c r="C125" s="7">
        <v>7</v>
      </c>
      <c r="D125" s="7">
        <v>1</v>
      </c>
      <c r="E125" s="11" t="s">
        <v>256</v>
      </c>
      <c r="F125" s="15" t="s">
        <v>3</v>
      </c>
      <c r="G125" s="10">
        <v>847</v>
      </c>
      <c r="H125" s="10">
        <v>38.9</v>
      </c>
      <c r="I125" s="21">
        <v>4.5926800472255017E-2</v>
      </c>
    </row>
    <row r="126" spans="1:9" ht="26.4">
      <c r="A126" s="13" t="s">
        <v>14</v>
      </c>
      <c r="B126" s="12">
        <v>907</v>
      </c>
      <c r="C126" s="7">
        <v>7</v>
      </c>
      <c r="D126" s="7">
        <v>1</v>
      </c>
      <c r="E126" s="11" t="s">
        <v>256</v>
      </c>
      <c r="F126" s="15" t="s">
        <v>13</v>
      </c>
      <c r="G126" s="10">
        <v>847</v>
      </c>
      <c r="H126" s="10">
        <v>38.9</v>
      </c>
      <c r="I126" s="21">
        <v>4.5926800472255017E-2</v>
      </c>
    </row>
    <row r="127" spans="1:9" ht="39.6">
      <c r="A127" s="13" t="s">
        <v>338</v>
      </c>
      <c r="B127" s="12">
        <v>907</v>
      </c>
      <c r="C127" s="7">
        <v>7</v>
      </c>
      <c r="D127" s="7">
        <v>1</v>
      </c>
      <c r="E127" s="11" t="s">
        <v>337</v>
      </c>
      <c r="F127" s="15" t="s">
        <v>3</v>
      </c>
      <c r="G127" s="10">
        <v>20</v>
      </c>
      <c r="H127" s="10">
        <v>0</v>
      </c>
      <c r="I127" s="21">
        <v>0</v>
      </c>
    </row>
    <row r="128" spans="1:9" ht="52.8">
      <c r="A128" s="13" t="s">
        <v>336</v>
      </c>
      <c r="B128" s="12">
        <v>907</v>
      </c>
      <c r="C128" s="7">
        <v>7</v>
      </c>
      <c r="D128" s="7">
        <v>1</v>
      </c>
      <c r="E128" s="11" t="s">
        <v>335</v>
      </c>
      <c r="F128" s="15" t="s">
        <v>3</v>
      </c>
      <c r="G128" s="10">
        <v>20</v>
      </c>
      <c r="H128" s="10">
        <v>0</v>
      </c>
      <c r="I128" s="21">
        <v>0</v>
      </c>
    </row>
    <row r="129" spans="1:9" ht="55.95" customHeight="1">
      <c r="A129" s="13" t="s">
        <v>440</v>
      </c>
      <c r="B129" s="12">
        <v>907</v>
      </c>
      <c r="C129" s="7">
        <v>7</v>
      </c>
      <c r="D129" s="7">
        <v>1</v>
      </c>
      <c r="E129" s="11" t="s">
        <v>439</v>
      </c>
      <c r="F129" s="15" t="s">
        <v>3</v>
      </c>
      <c r="G129" s="10">
        <v>20</v>
      </c>
      <c r="H129" s="10">
        <v>0</v>
      </c>
      <c r="I129" s="21">
        <v>0</v>
      </c>
    </row>
    <row r="130" spans="1:9" ht="26.4">
      <c r="A130" s="13" t="s">
        <v>14</v>
      </c>
      <c r="B130" s="12">
        <v>907</v>
      </c>
      <c r="C130" s="7">
        <v>7</v>
      </c>
      <c r="D130" s="7">
        <v>1</v>
      </c>
      <c r="E130" s="11" t="s">
        <v>439</v>
      </c>
      <c r="F130" s="15" t="s">
        <v>13</v>
      </c>
      <c r="G130" s="10">
        <v>20</v>
      </c>
      <c r="H130" s="10">
        <v>0</v>
      </c>
      <c r="I130" s="21">
        <v>0</v>
      </c>
    </row>
    <row r="131" spans="1:9" s="16" customFormat="1">
      <c r="A131" s="20" t="s">
        <v>263</v>
      </c>
      <c r="B131" s="19">
        <v>907</v>
      </c>
      <c r="C131" s="18">
        <v>7</v>
      </c>
      <c r="D131" s="18">
        <v>2</v>
      </c>
      <c r="E131" s="17" t="s">
        <v>3</v>
      </c>
      <c r="F131" s="8" t="s">
        <v>3</v>
      </c>
      <c r="G131" s="22">
        <v>370760.4</v>
      </c>
      <c r="H131" s="22">
        <v>207332.1</v>
      </c>
      <c r="I131" s="9">
        <v>0.55920777947159406</v>
      </c>
    </row>
    <row r="132" spans="1:9" ht="26.4">
      <c r="A132" s="13" t="s">
        <v>438</v>
      </c>
      <c r="B132" s="12">
        <v>907</v>
      </c>
      <c r="C132" s="7">
        <v>7</v>
      </c>
      <c r="D132" s="7">
        <v>2</v>
      </c>
      <c r="E132" s="11" t="s">
        <v>437</v>
      </c>
      <c r="F132" s="15" t="s">
        <v>3</v>
      </c>
      <c r="G132" s="10">
        <v>349993</v>
      </c>
      <c r="H132" s="10">
        <v>202850.5</v>
      </c>
      <c r="I132" s="21">
        <v>0.5795844488318338</v>
      </c>
    </row>
    <row r="133" spans="1:9" ht="26.4">
      <c r="A133" s="13" t="s">
        <v>320</v>
      </c>
      <c r="B133" s="12">
        <v>907</v>
      </c>
      <c r="C133" s="7">
        <v>7</v>
      </c>
      <c r="D133" s="7">
        <v>2</v>
      </c>
      <c r="E133" s="11" t="s">
        <v>436</v>
      </c>
      <c r="F133" s="15" t="s">
        <v>3</v>
      </c>
      <c r="G133" s="10">
        <v>19104.099999999999</v>
      </c>
      <c r="H133" s="10">
        <v>11543.9</v>
      </c>
      <c r="I133" s="21">
        <v>0.60426295926005413</v>
      </c>
    </row>
    <row r="134" spans="1:9" ht="66">
      <c r="A134" s="13" t="s">
        <v>2</v>
      </c>
      <c r="B134" s="12">
        <v>907</v>
      </c>
      <c r="C134" s="7">
        <v>7</v>
      </c>
      <c r="D134" s="7">
        <v>2</v>
      </c>
      <c r="E134" s="11" t="s">
        <v>436</v>
      </c>
      <c r="F134" s="15" t="s">
        <v>1</v>
      </c>
      <c r="G134" s="10">
        <v>5.8</v>
      </c>
      <c r="H134" s="10">
        <v>0</v>
      </c>
      <c r="I134" s="21">
        <v>0</v>
      </c>
    </row>
    <row r="135" spans="1:9" ht="26.4">
      <c r="A135" s="13" t="s">
        <v>14</v>
      </c>
      <c r="B135" s="12">
        <v>907</v>
      </c>
      <c r="C135" s="7">
        <v>7</v>
      </c>
      <c r="D135" s="7">
        <v>2</v>
      </c>
      <c r="E135" s="11" t="s">
        <v>436</v>
      </c>
      <c r="F135" s="15" t="s">
        <v>13</v>
      </c>
      <c r="G135" s="10">
        <v>16541.7</v>
      </c>
      <c r="H135" s="10">
        <v>10747.8</v>
      </c>
      <c r="I135" s="21">
        <v>0.64973974863526718</v>
      </c>
    </row>
    <row r="136" spans="1:9" ht="20.399999999999999" customHeight="1">
      <c r="A136" s="13" t="s">
        <v>12</v>
      </c>
      <c r="B136" s="12">
        <v>907</v>
      </c>
      <c r="C136" s="7">
        <v>7</v>
      </c>
      <c r="D136" s="7">
        <v>2</v>
      </c>
      <c r="E136" s="11" t="s">
        <v>436</v>
      </c>
      <c r="F136" s="15" t="s">
        <v>10</v>
      </c>
      <c r="G136" s="10">
        <v>9</v>
      </c>
      <c r="H136" s="10">
        <v>5</v>
      </c>
      <c r="I136" s="21">
        <v>0.55555555555555558</v>
      </c>
    </row>
    <row r="137" spans="1:9">
      <c r="A137" s="13" t="s">
        <v>168</v>
      </c>
      <c r="B137" s="12">
        <v>907</v>
      </c>
      <c r="C137" s="7">
        <v>7</v>
      </c>
      <c r="D137" s="7">
        <v>2</v>
      </c>
      <c r="E137" s="11" t="s">
        <v>436</v>
      </c>
      <c r="F137" s="15" t="s">
        <v>166</v>
      </c>
      <c r="G137" s="10">
        <v>2547.6</v>
      </c>
      <c r="H137" s="10">
        <v>791.1</v>
      </c>
      <c r="I137" s="21">
        <v>0.31052755534620824</v>
      </c>
    </row>
    <row r="138" spans="1:9" ht="43.95" customHeight="1">
      <c r="A138" s="13" t="s">
        <v>4</v>
      </c>
      <c r="B138" s="12">
        <v>907</v>
      </c>
      <c r="C138" s="7">
        <v>7</v>
      </c>
      <c r="D138" s="7">
        <v>2</v>
      </c>
      <c r="E138" s="11" t="s">
        <v>435</v>
      </c>
      <c r="F138" s="15" t="s">
        <v>3</v>
      </c>
      <c r="G138" s="10">
        <v>6250</v>
      </c>
      <c r="H138" s="10">
        <v>1237.4000000000001</v>
      </c>
      <c r="I138" s="21">
        <v>0.19798400000000002</v>
      </c>
    </row>
    <row r="139" spans="1:9" ht="26.4">
      <c r="A139" s="13" t="s">
        <v>14</v>
      </c>
      <c r="B139" s="12">
        <v>907</v>
      </c>
      <c r="C139" s="7">
        <v>7</v>
      </c>
      <c r="D139" s="7">
        <v>2</v>
      </c>
      <c r="E139" s="11" t="s">
        <v>435</v>
      </c>
      <c r="F139" s="15" t="s">
        <v>13</v>
      </c>
      <c r="G139" s="10">
        <v>6250</v>
      </c>
      <c r="H139" s="10">
        <v>1237.4000000000001</v>
      </c>
      <c r="I139" s="21">
        <v>0.19798400000000002</v>
      </c>
    </row>
    <row r="140" spans="1:9" ht="96" customHeight="1">
      <c r="A140" s="13" t="s">
        <v>434</v>
      </c>
      <c r="B140" s="12">
        <v>907</v>
      </c>
      <c r="C140" s="7">
        <v>7</v>
      </c>
      <c r="D140" s="7">
        <v>2</v>
      </c>
      <c r="E140" s="11" t="s">
        <v>433</v>
      </c>
      <c r="F140" s="15" t="s">
        <v>3</v>
      </c>
      <c r="G140" s="10">
        <v>321548.59999999998</v>
      </c>
      <c r="H140" s="10">
        <v>190069.2</v>
      </c>
      <c r="I140" s="21">
        <v>0.59110566800788444</v>
      </c>
    </row>
    <row r="141" spans="1:9" ht="66">
      <c r="A141" s="13" t="s">
        <v>2</v>
      </c>
      <c r="B141" s="12">
        <v>907</v>
      </c>
      <c r="C141" s="7">
        <v>7</v>
      </c>
      <c r="D141" s="7">
        <v>2</v>
      </c>
      <c r="E141" s="11" t="s">
        <v>433</v>
      </c>
      <c r="F141" s="15" t="s">
        <v>1</v>
      </c>
      <c r="G141" s="10">
        <v>315637.09999999998</v>
      </c>
      <c r="H141" s="10">
        <v>185772.5</v>
      </c>
      <c r="I141" s="21">
        <v>0.58856357506769641</v>
      </c>
    </row>
    <row r="142" spans="1:9" ht="26.4">
      <c r="A142" s="13" t="s">
        <v>14</v>
      </c>
      <c r="B142" s="12">
        <v>907</v>
      </c>
      <c r="C142" s="7">
        <v>7</v>
      </c>
      <c r="D142" s="7">
        <v>2</v>
      </c>
      <c r="E142" s="11" t="s">
        <v>433</v>
      </c>
      <c r="F142" s="15" t="s">
        <v>13</v>
      </c>
      <c r="G142" s="10">
        <v>5911.5</v>
      </c>
      <c r="H142" s="10">
        <v>4296.7</v>
      </c>
      <c r="I142" s="21">
        <v>0.7268375200879641</v>
      </c>
    </row>
    <row r="143" spans="1:9" ht="26.4">
      <c r="A143" s="13" t="s">
        <v>250</v>
      </c>
      <c r="B143" s="12">
        <v>907</v>
      </c>
      <c r="C143" s="7">
        <v>7</v>
      </c>
      <c r="D143" s="7">
        <v>2</v>
      </c>
      <c r="E143" s="11" t="s">
        <v>432</v>
      </c>
      <c r="F143" s="15" t="s">
        <v>3</v>
      </c>
      <c r="G143" s="10">
        <v>3090.3</v>
      </c>
      <c r="H143" s="10">
        <v>0</v>
      </c>
      <c r="I143" s="21">
        <v>0</v>
      </c>
    </row>
    <row r="144" spans="1:9" ht="26.4">
      <c r="A144" s="13" t="s">
        <v>14</v>
      </c>
      <c r="B144" s="12">
        <v>907</v>
      </c>
      <c r="C144" s="7">
        <v>7</v>
      </c>
      <c r="D144" s="7">
        <v>2</v>
      </c>
      <c r="E144" s="11" t="s">
        <v>432</v>
      </c>
      <c r="F144" s="15" t="s">
        <v>13</v>
      </c>
      <c r="G144" s="10">
        <v>3090.3</v>
      </c>
      <c r="H144" s="10">
        <v>0</v>
      </c>
      <c r="I144" s="21">
        <v>0</v>
      </c>
    </row>
    <row r="145" spans="1:9" ht="39.6">
      <c r="A145" s="13" t="s">
        <v>362</v>
      </c>
      <c r="B145" s="12">
        <v>907</v>
      </c>
      <c r="C145" s="7">
        <v>7</v>
      </c>
      <c r="D145" s="7">
        <v>2</v>
      </c>
      <c r="E145" s="11" t="s">
        <v>361</v>
      </c>
      <c r="F145" s="15" t="s">
        <v>3</v>
      </c>
      <c r="G145" s="10">
        <v>100</v>
      </c>
      <c r="H145" s="10">
        <v>28.5</v>
      </c>
      <c r="I145" s="21">
        <v>0.28499999999999998</v>
      </c>
    </row>
    <row r="146" spans="1:9" ht="58.2" customHeight="1">
      <c r="A146" s="13" t="s">
        <v>360</v>
      </c>
      <c r="B146" s="12">
        <v>907</v>
      </c>
      <c r="C146" s="7">
        <v>7</v>
      </c>
      <c r="D146" s="7">
        <v>2</v>
      </c>
      <c r="E146" s="11" t="s">
        <v>359</v>
      </c>
      <c r="F146" s="15" t="s">
        <v>3</v>
      </c>
      <c r="G146" s="10">
        <v>100</v>
      </c>
      <c r="H146" s="10">
        <v>28.5</v>
      </c>
      <c r="I146" s="21">
        <v>0.28499999999999998</v>
      </c>
    </row>
    <row r="147" spans="1:9" ht="52.8">
      <c r="A147" s="13" t="s">
        <v>431</v>
      </c>
      <c r="B147" s="12">
        <v>907</v>
      </c>
      <c r="C147" s="7">
        <v>7</v>
      </c>
      <c r="D147" s="7">
        <v>2</v>
      </c>
      <c r="E147" s="11" t="s">
        <v>430</v>
      </c>
      <c r="F147" s="15" t="s">
        <v>3</v>
      </c>
      <c r="G147" s="10">
        <v>100</v>
      </c>
      <c r="H147" s="10">
        <v>28.5</v>
      </c>
      <c r="I147" s="21">
        <v>0.28499999999999998</v>
      </c>
    </row>
    <row r="148" spans="1:9" ht="26.4">
      <c r="A148" s="13" t="s">
        <v>14</v>
      </c>
      <c r="B148" s="12">
        <v>907</v>
      </c>
      <c r="C148" s="7">
        <v>7</v>
      </c>
      <c r="D148" s="7">
        <v>2</v>
      </c>
      <c r="E148" s="11" t="s">
        <v>430</v>
      </c>
      <c r="F148" s="15" t="s">
        <v>13</v>
      </c>
      <c r="G148" s="10">
        <v>100</v>
      </c>
      <c r="H148" s="10">
        <v>28.5</v>
      </c>
      <c r="I148" s="21">
        <v>0.28499999999999998</v>
      </c>
    </row>
    <row r="149" spans="1:9" ht="26.4">
      <c r="A149" s="13" t="s">
        <v>429</v>
      </c>
      <c r="B149" s="12">
        <v>907</v>
      </c>
      <c r="C149" s="7">
        <v>7</v>
      </c>
      <c r="D149" s="7">
        <v>2</v>
      </c>
      <c r="E149" s="11" t="s">
        <v>428</v>
      </c>
      <c r="F149" s="15" t="s">
        <v>3</v>
      </c>
      <c r="G149" s="10">
        <v>8545</v>
      </c>
      <c r="H149" s="10">
        <v>3782.7</v>
      </c>
      <c r="I149" s="21">
        <v>0.44267992978349913</v>
      </c>
    </row>
    <row r="150" spans="1:9" ht="52.8">
      <c r="A150" s="13" t="s">
        <v>427</v>
      </c>
      <c r="B150" s="12">
        <v>907</v>
      </c>
      <c r="C150" s="7">
        <v>7</v>
      </c>
      <c r="D150" s="7">
        <v>2</v>
      </c>
      <c r="E150" s="11" t="s">
        <v>426</v>
      </c>
      <c r="F150" s="15" t="s">
        <v>3</v>
      </c>
      <c r="G150" s="10">
        <v>8545</v>
      </c>
      <c r="H150" s="10">
        <v>3782.7</v>
      </c>
      <c r="I150" s="21">
        <v>0.44267992978349913</v>
      </c>
    </row>
    <row r="151" spans="1:9" ht="43.95" customHeight="1">
      <c r="A151" s="13" t="s">
        <v>425</v>
      </c>
      <c r="B151" s="12">
        <v>907</v>
      </c>
      <c r="C151" s="7">
        <v>7</v>
      </c>
      <c r="D151" s="7">
        <v>2</v>
      </c>
      <c r="E151" s="11" t="s">
        <v>424</v>
      </c>
      <c r="F151" s="15" t="s">
        <v>3</v>
      </c>
      <c r="G151" s="10">
        <v>1215</v>
      </c>
      <c r="H151" s="10">
        <v>0</v>
      </c>
      <c r="I151" s="21">
        <v>0</v>
      </c>
    </row>
    <row r="152" spans="1:9" ht="26.4">
      <c r="A152" s="13" t="s">
        <v>14</v>
      </c>
      <c r="B152" s="12">
        <v>907</v>
      </c>
      <c r="C152" s="7">
        <v>7</v>
      </c>
      <c r="D152" s="7">
        <v>2</v>
      </c>
      <c r="E152" s="11" t="s">
        <v>424</v>
      </c>
      <c r="F152" s="15" t="s">
        <v>13</v>
      </c>
      <c r="G152" s="10">
        <v>1215</v>
      </c>
      <c r="H152" s="10">
        <v>0</v>
      </c>
      <c r="I152" s="21">
        <v>0</v>
      </c>
    </row>
    <row r="153" spans="1:9" ht="52.8">
      <c r="A153" s="13" t="s">
        <v>423</v>
      </c>
      <c r="B153" s="12">
        <v>907</v>
      </c>
      <c r="C153" s="7">
        <v>7</v>
      </c>
      <c r="D153" s="7">
        <v>2</v>
      </c>
      <c r="E153" s="11" t="s">
        <v>422</v>
      </c>
      <c r="F153" s="15" t="s">
        <v>3</v>
      </c>
      <c r="G153" s="10">
        <v>6985</v>
      </c>
      <c r="H153" s="10">
        <v>3652.7</v>
      </c>
      <c r="I153" s="21">
        <v>0.52293486041517534</v>
      </c>
    </row>
    <row r="154" spans="1:9" ht="26.4">
      <c r="A154" s="13" t="s">
        <v>14</v>
      </c>
      <c r="B154" s="12">
        <v>907</v>
      </c>
      <c r="C154" s="7">
        <v>7</v>
      </c>
      <c r="D154" s="7">
        <v>2</v>
      </c>
      <c r="E154" s="11" t="s">
        <v>422</v>
      </c>
      <c r="F154" s="15" t="s">
        <v>13</v>
      </c>
      <c r="G154" s="10">
        <v>6985</v>
      </c>
      <c r="H154" s="10">
        <v>3652.7</v>
      </c>
      <c r="I154" s="21">
        <v>0.52293486041517534</v>
      </c>
    </row>
    <row r="155" spans="1:9" ht="58.2" customHeight="1">
      <c r="A155" s="13" t="s">
        <v>421</v>
      </c>
      <c r="B155" s="12">
        <v>907</v>
      </c>
      <c r="C155" s="7">
        <v>7</v>
      </c>
      <c r="D155" s="7">
        <v>2</v>
      </c>
      <c r="E155" s="11" t="s">
        <v>420</v>
      </c>
      <c r="F155" s="15" t="s">
        <v>3</v>
      </c>
      <c r="G155" s="10">
        <v>345</v>
      </c>
      <c r="H155" s="10">
        <v>130.1</v>
      </c>
      <c r="I155" s="21">
        <v>0.37710144927536232</v>
      </c>
    </row>
    <row r="156" spans="1:9" ht="26.4">
      <c r="A156" s="13" t="s">
        <v>14</v>
      </c>
      <c r="B156" s="12">
        <v>907</v>
      </c>
      <c r="C156" s="7">
        <v>7</v>
      </c>
      <c r="D156" s="7">
        <v>2</v>
      </c>
      <c r="E156" s="11" t="s">
        <v>420</v>
      </c>
      <c r="F156" s="15" t="s">
        <v>13</v>
      </c>
      <c r="G156" s="10">
        <v>345</v>
      </c>
      <c r="H156" s="10">
        <v>130.1</v>
      </c>
      <c r="I156" s="21">
        <v>0.37710144927536232</v>
      </c>
    </row>
    <row r="157" spans="1:9" ht="26.4">
      <c r="A157" s="13" t="s">
        <v>397</v>
      </c>
      <c r="B157" s="12">
        <v>907</v>
      </c>
      <c r="C157" s="7">
        <v>7</v>
      </c>
      <c r="D157" s="7">
        <v>2</v>
      </c>
      <c r="E157" s="11" t="s">
        <v>396</v>
      </c>
      <c r="F157" s="15" t="s">
        <v>3</v>
      </c>
      <c r="G157" s="10">
        <v>1333.7</v>
      </c>
      <c r="H157" s="10">
        <v>301.10000000000002</v>
      </c>
      <c r="I157" s="21">
        <v>0.22576291519832048</v>
      </c>
    </row>
    <row r="158" spans="1:9" ht="66">
      <c r="A158" s="13" t="s">
        <v>395</v>
      </c>
      <c r="B158" s="12">
        <v>907</v>
      </c>
      <c r="C158" s="7">
        <v>7</v>
      </c>
      <c r="D158" s="7">
        <v>2</v>
      </c>
      <c r="E158" s="11" t="s">
        <v>394</v>
      </c>
      <c r="F158" s="15" t="s">
        <v>3</v>
      </c>
      <c r="G158" s="10">
        <v>1333.7</v>
      </c>
      <c r="H158" s="10">
        <v>301.10000000000002</v>
      </c>
      <c r="I158" s="21">
        <v>0.22576291519832048</v>
      </c>
    </row>
    <row r="159" spans="1:9" ht="39.6">
      <c r="A159" s="13" t="s">
        <v>393</v>
      </c>
      <c r="B159" s="12">
        <v>907</v>
      </c>
      <c r="C159" s="7">
        <v>7</v>
      </c>
      <c r="D159" s="7">
        <v>2</v>
      </c>
      <c r="E159" s="11" t="s">
        <v>392</v>
      </c>
      <c r="F159" s="15" t="s">
        <v>3</v>
      </c>
      <c r="G159" s="10">
        <v>1333.7</v>
      </c>
      <c r="H159" s="10">
        <v>301.10000000000002</v>
      </c>
      <c r="I159" s="21">
        <v>0.22576291519832048</v>
      </c>
    </row>
    <row r="160" spans="1:9" ht="26.4">
      <c r="A160" s="13" t="s">
        <v>14</v>
      </c>
      <c r="B160" s="12">
        <v>907</v>
      </c>
      <c r="C160" s="7">
        <v>7</v>
      </c>
      <c r="D160" s="7">
        <v>2</v>
      </c>
      <c r="E160" s="11" t="s">
        <v>392</v>
      </c>
      <c r="F160" s="15" t="s">
        <v>13</v>
      </c>
      <c r="G160" s="10">
        <v>1333.7</v>
      </c>
      <c r="H160" s="10">
        <v>301.10000000000002</v>
      </c>
      <c r="I160" s="21">
        <v>0.22576291519832048</v>
      </c>
    </row>
    <row r="161" spans="1:9" ht="52.8">
      <c r="A161" s="13" t="s">
        <v>229</v>
      </c>
      <c r="B161" s="12">
        <v>907</v>
      </c>
      <c r="C161" s="7">
        <v>7</v>
      </c>
      <c r="D161" s="7">
        <v>2</v>
      </c>
      <c r="E161" s="11" t="s">
        <v>228</v>
      </c>
      <c r="F161" s="15" t="s">
        <v>3</v>
      </c>
      <c r="G161" s="10">
        <v>47.4</v>
      </c>
      <c r="H161" s="10">
        <v>10.1</v>
      </c>
      <c r="I161" s="21">
        <v>0.21308016877637131</v>
      </c>
    </row>
    <row r="162" spans="1:9" ht="79.2">
      <c r="A162" s="13" t="s">
        <v>227</v>
      </c>
      <c r="B162" s="12">
        <v>907</v>
      </c>
      <c r="C162" s="7">
        <v>7</v>
      </c>
      <c r="D162" s="7">
        <v>2</v>
      </c>
      <c r="E162" s="11" t="s">
        <v>226</v>
      </c>
      <c r="F162" s="15" t="s">
        <v>3</v>
      </c>
      <c r="G162" s="10">
        <v>47.4</v>
      </c>
      <c r="H162" s="10">
        <v>10.1</v>
      </c>
      <c r="I162" s="21">
        <v>0.21308016877637131</v>
      </c>
    </row>
    <row r="163" spans="1:9" ht="59.4" customHeight="1">
      <c r="A163" s="13" t="s">
        <v>391</v>
      </c>
      <c r="B163" s="12">
        <v>907</v>
      </c>
      <c r="C163" s="7">
        <v>7</v>
      </c>
      <c r="D163" s="7">
        <v>2</v>
      </c>
      <c r="E163" s="11" t="s">
        <v>390</v>
      </c>
      <c r="F163" s="15" t="s">
        <v>3</v>
      </c>
      <c r="G163" s="10">
        <v>47.4</v>
      </c>
      <c r="H163" s="10">
        <v>10.1</v>
      </c>
      <c r="I163" s="21">
        <v>0.21308016877637131</v>
      </c>
    </row>
    <row r="164" spans="1:9" ht="26.4">
      <c r="A164" s="13" t="s">
        <v>14</v>
      </c>
      <c r="B164" s="12">
        <v>907</v>
      </c>
      <c r="C164" s="7">
        <v>7</v>
      </c>
      <c r="D164" s="7">
        <v>2</v>
      </c>
      <c r="E164" s="11" t="s">
        <v>390</v>
      </c>
      <c r="F164" s="15" t="s">
        <v>13</v>
      </c>
      <c r="G164" s="10">
        <v>47.4</v>
      </c>
      <c r="H164" s="10">
        <v>10.1</v>
      </c>
      <c r="I164" s="21">
        <v>0.21308016877637131</v>
      </c>
    </row>
    <row r="165" spans="1:9" ht="26.4">
      <c r="A165" s="13" t="s">
        <v>389</v>
      </c>
      <c r="B165" s="12">
        <v>907</v>
      </c>
      <c r="C165" s="7">
        <v>7</v>
      </c>
      <c r="D165" s="7">
        <v>2</v>
      </c>
      <c r="E165" s="11" t="s">
        <v>388</v>
      </c>
      <c r="F165" s="15" t="s">
        <v>3</v>
      </c>
      <c r="G165" s="10">
        <v>2189.8000000000002</v>
      </c>
      <c r="H165" s="10">
        <v>206.9</v>
      </c>
      <c r="I165" s="21">
        <v>9.4483514476207869E-2</v>
      </c>
    </row>
    <row r="166" spans="1:9" ht="52.8">
      <c r="A166" s="13" t="s">
        <v>387</v>
      </c>
      <c r="B166" s="12">
        <v>907</v>
      </c>
      <c r="C166" s="7">
        <v>7</v>
      </c>
      <c r="D166" s="7">
        <v>2</v>
      </c>
      <c r="E166" s="11" t="s">
        <v>386</v>
      </c>
      <c r="F166" s="15" t="s">
        <v>3</v>
      </c>
      <c r="G166" s="10">
        <v>2189.8000000000002</v>
      </c>
      <c r="H166" s="10">
        <v>206.9</v>
      </c>
      <c r="I166" s="21">
        <v>9.4483514476207869E-2</v>
      </c>
    </row>
    <row r="167" spans="1:9" ht="52.8">
      <c r="A167" s="13" t="s">
        <v>419</v>
      </c>
      <c r="B167" s="12">
        <v>907</v>
      </c>
      <c r="C167" s="7">
        <v>7</v>
      </c>
      <c r="D167" s="7">
        <v>2</v>
      </c>
      <c r="E167" s="11" t="s">
        <v>418</v>
      </c>
      <c r="F167" s="15" t="s">
        <v>3</v>
      </c>
      <c r="G167" s="10">
        <v>1510.4</v>
      </c>
      <c r="H167" s="10">
        <v>0</v>
      </c>
      <c r="I167" s="21">
        <v>0</v>
      </c>
    </row>
    <row r="168" spans="1:9" ht="26.4">
      <c r="A168" s="13" t="s">
        <v>14</v>
      </c>
      <c r="B168" s="12">
        <v>907</v>
      </c>
      <c r="C168" s="7">
        <v>7</v>
      </c>
      <c r="D168" s="7">
        <v>2</v>
      </c>
      <c r="E168" s="11" t="s">
        <v>418</v>
      </c>
      <c r="F168" s="15" t="s">
        <v>13</v>
      </c>
      <c r="G168" s="10">
        <v>1510.4</v>
      </c>
      <c r="H168" s="10">
        <v>0</v>
      </c>
      <c r="I168" s="21">
        <v>0</v>
      </c>
    </row>
    <row r="169" spans="1:9" ht="82.2" customHeight="1">
      <c r="A169" s="13" t="s">
        <v>385</v>
      </c>
      <c r="B169" s="12">
        <v>907</v>
      </c>
      <c r="C169" s="7">
        <v>7</v>
      </c>
      <c r="D169" s="7">
        <v>2</v>
      </c>
      <c r="E169" s="11" t="s">
        <v>384</v>
      </c>
      <c r="F169" s="15" t="s">
        <v>3</v>
      </c>
      <c r="G169" s="10">
        <v>499.2</v>
      </c>
      <c r="H169" s="10">
        <v>206.9</v>
      </c>
      <c r="I169" s="21">
        <v>0.41446314102564102</v>
      </c>
    </row>
    <row r="170" spans="1:9" ht="26.4">
      <c r="A170" s="13" t="s">
        <v>14</v>
      </c>
      <c r="B170" s="12">
        <v>907</v>
      </c>
      <c r="C170" s="7">
        <v>7</v>
      </c>
      <c r="D170" s="7">
        <v>2</v>
      </c>
      <c r="E170" s="11" t="s">
        <v>384</v>
      </c>
      <c r="F170" s="15" t="s">
        <v>13</v>
      </c>
      <c r="G170" s="10">
        <v>499.2</v>
      </c>
      <c r="H170" s="10">
        <v>206.9</v>
      </c>
      <c r="I170" s="21">
        <v>0.41446314102564102</v>
      </c>
    </row>
    <row r="171" spans="1:9" ht="26.4">
      <c r="A171" s="13" t="s">
        <v>417</v>
      </c>
      <c r="B171" s="12">
        <v>907</v>
      </c>
      <c r="C171" s="7">
        <v>7</v>
      </c>
      <c r="D171" s="7">
        <v>2</v>
      </c>
      <c r="E171" s="11" t="s">
        <v>416</v>
      </c>
      <c r="F171" s="15" t="s">
        <v>3</v>
      </c>
      <c r="G171" s="10">
        <v>180.2</v>
      </c>
      <c r="H171" s="10">
        <v>0</v>
      </c>
      <c r="I171" s="21">
        <v>0</v>
      </c>
    </row>
    <row r="172" spans="1:9" ht="26.4">
      <c r="A172" s="13" t="s">
        <v>14</v>
      </c>
      <c r="B172" s="12">
        <v>907</v>
      </c>
      <c r="C172" s="7">
        <v>7</v>
      </c>
      <c r="D172" s="7">
        <v>2</v>
      </c>
      <c r="E172" s="11" t="s">
        <v>416</v>
      </c>
      <c r="F172" s="15" t="s">
        <v>13</v>
      </c>
      <c r="G172" s="10">
        <v>180.2</v>
      </c>
      <c r="H172" s="10">
        <v>0</v>
      </c>
      <c r="I172" s="21">
        <v>0</v>
      </c>
    </row>
    <row r="173" spans="1:9" ht="26.4">
      <c r="A173" s="13" t="s">
        <v>262</v>
      </c>
      <c r="B173" s="12">
        <v>907</v>
      </c>
      <c r="C173" s="7">
        <v>7</v>
      </c>
      <c r="D173" s="7">
        <v>2</v>
      </c>
      <c r="E173" s="11" t="s">
        <v>261</v>
      </c>
      <c r="F173" s="15" t="s">
        <v>3</v>
      </c>
      <c r="G173" s="10">
        <v>8536.5</v>
      </c>
      <c r="H173" s="10">
        <v>152.19999999999999</v>
      </c>
      <c r="I173" s="21">
        <v>1.782932115035436E-2</v>
      </c>
    </row>
    <row r="174" spans="1:9" ht="26.4">
      <c r="A174" s="13" t="s">
        <v>260</v>
      </c>
      <c r="B174" s="12">
        <v>907</v>
      </c>
      <c r="C174" s="7">
        <v>7</v>
      </c>
      <c r="D174" s="7">
        <v>2</v>
      </c>
      <c r="E174" s="11" t="s">
        <v>259</v>
      </c>
      <c r="F174" s="15" t="s">
        <v>3</v>
      </c>
      <c r="G174" s="10">
        <v>8536.5</v>
      </c>
      <c r="H174" s="10">
        <v>152.19999999999999</v>
      </c>
      <c r="I174" s="21">
        <v>1.782932115035436E-2</v>
      </c>
    </row>
    <row r="175" spans="1:9" ht="39.6">
      <c r="A175" s="13" t="s">
        <v>415</v>
      </c>
      <c r="B175" s="12">
        <v>907</v>
      </c>
      <c r="C175" s="7">
        <v>7</v>
      </c>
      <c r="D175" s="7">
        <v>2</v>
      </c>
      <c r="E175" s="11" t="s">
        <v>414</v>
      </c>
      <c r="F175" s="15" t="s">
        <v>3</v>
      </c>
      <c r="G175" s="10">
        <v>1563.7</v>
      </c>
      <c r="H175" s="10">
        <v>0</v>
      </c>
      <c r="I175" s="21">
        <v>0</v>
      </c>
    </row>
    <row r="176" spans="1:9" ht="26.4">
      <c r="A176" s="13" t="s">
        <v>14</v>
      </c>
      <c r="B176" s="12">
        <v>907</v>
      </c>
      <c r="C176" s="7">
        <v>7</v>
      </c>
      <c r="D176" s="7">
        <v>2</v>
      </c>
      <c r="E176" s="11" t="s">
        <v>414</v>
      </c>
      <c r="F176" s="15" t="s">
        <v>13</v>
      </c>
      <c r="G176" s="10">
        <v>1563.7</v>
      </c>
      <c r="H176" s="10">
        <v>0</v>
      </c>
      <c r="I176" s="21">
        <v>0</v>
      </c>
    </row>
    <row r="177" spans="1:9" ht="66">
      <c r="A177" s="13" t="s">
        <v>413</v>
      </c>
      <c r="B177" s="12">
        <v>907</v>
      </c>
      <c r="C177" s="7">
        <v>7</v>
      </c>
      <c r="D177" s="7">
        <v>2</v>
      </c>
      <c r="E177" s="11" t="s">
        <v>412</v>
      </c>
      <c r="F177" s="15" t="s">
        <v>3</v>
      </c>
      <c r="G177" s="10">
        <v>1299</v>
      </c>
      <c r="H177" s="10">
        <v>0</v>
      </c>
      <c r="I177" s="21">
        <v>0</v>
      </c>
    </row>
    <row r="178" spans="1:9" ht="26.4">
      <c r="A178" s="13" t="s">
        <v>14</v>
      </c>
      <c r="B178" s="12">
        <v>907</v>
      </c>
      <c r="C178" s="7">
        <v>7</v>
      </c>
      <c r="D178" s="7">
        <v>2</v>
      </c>
      <c r="E178" s="11" t="s">
        <v>412</v>
      </c>
      <c r="F178" s="15" t="s">
        <v>13</v>
      </c>
      <c r="G178" s="10">
        <v>1299</v>
      </c>
      <c r="H178" s="10">
        <v>0</v>
      </c>
      <c r="I178" s="21">
        <v>0</v>
      </c>
    </row>
    <row r="179" spans="1:9" ht="52.8">
      <c r="A179" s="13" t="s">
        <v>383</v>
      </c>
      <c r="B179" s="12">
        <v>907</v>
      </c>
      <c r="C179" s="7">
        <v>7</v>
      </c>
      <c r="D179" s="7">
        <v>2</v>
      </c>
      <c r="E179" s="11" t="s">
        <v>382</v>
      </c>
      <c r="F179" s="15" t="s">
        <v>3</v>
      </c>
      <c r="G179" s="10">
        <v>423.8</v>
      </c>
      <c r="H179" s="10">
        <v>152.19999999999999</v>
      </c>
      <c r="I179" s="21">
        <v>0.35913166588013212</v>
      </c>
    </row>
    <row r="180" spans="1:9" ht="26.4">
      <c r="A180" s="13" t="s">
        <v>14</v>
      </c>
      <c r="B180" s="12">
        <v>907</v>
      </c>
      <c r="C180" s="7">
        <v>7</v>
      </c>
      <c r="D180" s="7">
        <v>2</v>
      </c>
      <c r="E180" s="11" t="s">
        <v>382</v>
      </c>
      <c r="F180" s="15" t="s">
        <v>13</v>
      </c>
      <c r="G180" s="10">
        <v>423.8</v>
      </c>
      <c r="H180" s="10">
        <v>152.19999999999999</v>
      </c>
      <c r="I180" s="21">
        <v>0.35913166588013212</v>
      </c>
    </row>
    <row r="181" spans="1:9" ht="66">
      <c r="A181" s="13" t="s">
        <v>258</v>
      </c>
      <c r="B181" s="12">
        <v>907</v>
      </c>
      <c r="C181" s="7">
        <v>7</v>
      </c>
      <c r="D181" s="7">
        <v>2</v>
      </c>
      <c r="E181" s="11" t="s">
        <v>256</v>
      </c>
      <c r="F181" s="15" t="s">
        <v>3</v>
      </c>
      <c r="G181" s="10">
        <v>5250</v>
      </c>
      <c r="H181" s="10">
        <v>0</v>
      </c>
      <c r="I181" s="21">
        <v>0</v>
      </c>
    </row>
    <row r="182" spans="1:9" ht="26.4">
      <c r="A182" s="13" t="s">
        <v>14</v>
      </c>
      <c r="B182" s="12">
        <v>907</v>
      </c>
      <c r="C182" s="7">
        <v>7</v>
      </c>
      <c r="D182" s="7">
        <v>2</v>
      </c>
      <c r="E182" s="11" t="s">
        <v>256</v>
      </c>
      <c r="F182" s="15" t="s">
        <v>13</v>
      </c>
      <c r="G182" s="10">
        <v>5250</v>
      </c>
      <c r="H182" s="10">
        <v>0</v>
      </c>
      <c r="I182" s="21">
        <v>0</v>
      </c>
    </row>
    <row r="183" spans="1:9" ht="26.4">
      <c r="A183" s="13" t="s">
        <v>411</v>
      </c>
      <c r="B183" s="12">
        <v>907</v>
      </c>
      <c r="C183" s="7">
        <v>7</v>
      </c>
      <c r="D183" s="7">
        <v>2</v>
      </c>
      <c r="E183" s="11" t="s">
        <v>410</v>
      </c>
      <c r="F183" s="15" t="s">
        <v>3</v>
      </c>
      <c r="G183" s="10">
        <v>0</v>
      </c>
      <c r="H183" s="10">
        <v>0</v>
      </c>
      <c r="I183" s="21">
        <v>0</v>
      </c>
    </row>
    <row r="184" spans="1:9" ht="26.4">
      <c r="A184" s="13" t="s">
        <v>26</v>
      </c>
      <c r="B184" s="12">
        <v>907</v>
      </c>
      <c r="C184" s="7">
        <v>7</v>
      </c>
      <c r="D184" s="7">
        <v>2</v>
      </c>
      <c r="E184" s="11" t="s">
        <v>410</v>
      </c>
      <c r="F184" s="15" t="s">
        <v>24</v>
      </c>
      <c r="G184" s="10">
        <v>0</v>
      </c>
      <c r="H184" s="10">
        <v>0</v>
      </c>
      <c r="I184" s="21">
        <v>0</v>
      </c>
    </row>
    <row r="185" spans="1:9" ht="39.6">
      <c r="A185" s="13" t="s">
        <v>409</v>
      </c>
      <c r="B185" s="12">
        <v>907</v>
      </c>
      <c r="C185" s="7">
        <v>7</v>
      </c>
      <c r="D185" s="7">
        <v>2</v>
      </c>
      <c r="E185" s="11" t="s">
        <v>408</v>
      </c>
      <c r="F185" s="15" t="s">
        <v>3</v>
      </c>
      <c r="G185" s="10">
        <v>15</v>
      </c>
      <c r="H185" s="10">
        <v>0</v>
      </c>
      <c r="I185" s="21">
        <v>0</v>
      </c>
    </row>
    <row r="186" spans="1:9" ht="39.6">
      <c r="A186" s="13" t="s">
        <v>407</v>
      </c>
      <c r="B186" s="12">
        <v>907</v>
      </c>
      <c r="C186" s="7">
        <v>7</v>
      </c>
      <c r="D186" s="7">
        <v>2</v>
      </c>
      <c r="E186" s="11" t="s">
        <v>406</v>
      </c>
      <c r="F186" s="15" t="s">
        <v>3</v>
      </c>
      <c r="G186" s="10">
        <v>15</v>
      </c>
      <c r="H186" s="10">
        <v>0</v>
      </c>
      <c r="I186" s="21">
        <v>0</v>
      </c>
    </row>
    <row r="187" spans="1:9" ht="39.6">
      <c r="A187" s="13" t="s">
        <v>405</v>
      </c>
      <c r="B187" s="12">
        <v>907</v>
      </c>
      <c r="C187" s="7">
        <v>7</v>
      </c>
      <c r="D187" s="7">
        <v>2</v>
      </c>
      <c r="E187" s="11" t="s">
        <v>404</v>
      </c>
      <c r="F187" s="15" t="s">
        <v>3</v>
      </c>
      <c r="G187" s="10">
        <v>15</v>
      </c>
      <c r="H187" s="10">
        <v>0</v>
      </c>
      <c r="I187" s="21">
        <v>0</v>
      </c>
    </row>
    <row r="188" spans="1:9" ht="26.4">
      <c r="A188" s="13" t="s">
        <v>14</v>
      </c>
      <c r="B188" s="12">
        <v>907</v>
      </c>
      <c r="C188" s="7">
        <v>7</v>
      </c>
      <c r="D188" s="7">
        <v>2</v>
      </c>
      <c r="E188" s="11" t="s">
        <v>404</v>
      </c>
      <c r="F188" s="15" t="s">
        <v>13</v>
      </c>
      <c r="G188" s="10">
        <v>15</v>
      </c>
      <c r="H188" s="10">
        <v>0</v>
      </c>
      <c r="I188" s="21">
        <v>0</v>
      </c>
    </row>
    <row r="189" spans="1:9" s="16" customFormat="1">
      <c r="A189" s="20" t="s">
        <v>403</v>
      </c>
      <c r="B189" s="19">
        <v>907</v>
      </c>
      <c r="C189" s="18">
        <v>7</v>
      </c>
      <c r="D189" s="18">
        <v>3</v>
      </c>
      <c r="E189" s="17" t="s">
        <v>3</v>
      </c>
      <c r="F189" s="8" t="s">
        <v>3</v>
      </c>
      <c r="G189" s="22">
        <v>26980.5</v>
      </c>
      <c r="H189" s="22">
        <v>15186.3</v>
      </c>
      <c r="I189" s="9">
        <v>0.56286206704842379</v>
      </c>
    </row>
    <row r="190" spans="1:9">
      <c r="A190" s="13" t="s">
        <v>402</v>
      </c>
      <c r="B190" s="12">
        <v>907</v>
      </c>
      <c r="C190" s="7">
        <v>7</v>
      </c>
      <c r="D190" s="7">
        <v>3</v>
      </c>
      <c r="E190" s="11" t="s">
        <v>401</v>
      </c>
      <c r="F190" s="15" t="s">
        <v>3</v>
      </c>
      <c r="G190" s="10">
        <v>26461.200000000001</v>
      </c>
      <c r="H190" s="10">
        <v>15154.6</v>
      </c>
      <c r="I190" s="21">
        <v>0.57271023234018115</v>
      </c>
    </row>
    <row r="191" spans="1:9" ht="26.4">
      <c r="A191" s="13" t="s">
        <v>320</v>
      </c>
      <c r="B191" s="12">
        <v>907</v>
      </c>
      <c r="C191" s="7">
        <v>7</v>
      </c>
      <c r="D191" s="7">
        <v>3</v>
      </c>
      <c r="E191" s="11" t="s">
        <v>400</v>
      </c>
      <c r="F191" s="15" t="s">
        <v>3</v>
      </c>
      <c r="G191" s="10">
        <v>17553.599999999999</v>
      </c>
      <c r="H191" s="10">
        <v>10448.4</v>
      </c>
      <c r="I191" s="21">
        <v>0.59522832923161062</v>
      </c>
    </row>
    <row r="192" spans="1:9" ht="66">
      <c r="A192" s="13" t="s">
        <v>2</v>
      </c>
      <c r="B192" s="12">
        <v>907</v>
      </c>
      <c r="C192" s="7">
        <v>7</v>
      </c>
      <c r="D192" s="7">
        <v>3</v>
      </c>
      <c r="E192" s="11" t="s">
        <v>400</v>
      </c>
      <c r="F192" s="15" t="s">
        <v>1</v>
      </c>
      <c r="G192" s="10">
        <v>15115.6</v>
      </c>
      <c r="H192" s="10">
        <v>9347.4</v>
      </c>
      <c r="I192" s="21">
        <v>0.61839424171055069</v>
      </c>
    </row>
    <row r="193" spans="1:9" ht="26.4">
      <c r="A193" s="13" t="s">
        <v>14</v>
      </c>
      <c r="B193" s="12">
        <v>907</v>
      </c>
      <c r="C193" s="7">
        <v>7</v>
      </c>
      <c r="D193" s="7">
        <v>3</v>
      </c>
      <c r="E193" s="11" t="s">
        <v>400</v>
      </c>
      <c r="F193" s="15" t="s">
        <v>13</v>
      </c>
      <c r="G193" s="10">
        <v>2098.1</v>
      </c>
      <c r="H193" s="10">
        <v>1009.2</v>
      </c>
      <c r="I193" s="21">
        <v>0.48100662504170444</v>
      </c>
    </row>
    <row r="194" spans="1:9">
      <c r="A194" s="13" t="s">
        <v>168</v>
      </c>
      <c r="B194" s="12">
        <v>907</v>
      </c>
      <c r="C194" s="7">
        <v>7</v>
      </c>
      <c r="D194" s="7">
        <v>3</v>
      </c>
      <c r="E194" s="11" t="s">
        <v>400</v>
      </c>
      <c r="F194" s="15" t="s">
        <v>166</v>
      </c>
      <c r="G194" s="10">
        <v>339.9</v>
      </c>
      <c r="H194" s="10">
        <v>91.7</v>
      </c>
      <c r="I194" s="21">
        <v>0.26978523095027951</v>
      </c>
    </row>
    <row r="195" spans="1:9" ht="43.2" customHeight="1">
      <c r="A195" s="13" t="s">
        <v>4</v>
      </c>
      <c r="B195" s="12">
        <v>907</v>
      </c>
      <c r="C195" s="7">
        <v>7</v>
      </c>
      <c r="D195" s="7">
        <v>3</v>
      </c>
      <c r="E195" s="11" t="s">
        <v>399</v>
      </c>
      <c r="F195" s="15" t="s">
        <v>3</v>
      </c>
      <c r="G195" s="10">
        <v>7485.9</v>
      </c>
      <c r="H195" s="10">
        <v>4706.2</v>
      </c>
      <c r="I195" s="21">
        <v>0.62867524278977815</v>
      </c>
    </row>
    <row r="196" spans="1:9" ht="66">
      <c r="A196" s="13" t="s">
        <v>2</v>
      </c>
      <c r="B196" s="12">
        <v>907</v>
      </c>
      <c r="C196" s="7">
        <v>7</v>
      </c>
      <c r="D196" s="7">
        <v>3</v>
      </c>
      <c r="E196" s="11" t="s">
        <v>399</v>
      </c>
      <c r="F196" s="15" t="s">
        <v>1</v>
      </c>
      <c r="G196" s="10">
        <v>7000</v>
      </c>
      <c r="H196" s="10">
        <v>4557.1000000000004</v>
      </c>
      <c r="I196" s="21">
        <v>0.65101428571428577</v>
      </c>
    </row>
    <row r="197" spans="1:9" ht="26.4">
      <c r="A197" s="13" t="s">
        <v>14</v>
      </c>
      <c r="B197" s="12">
        <v>907</v>
      </c>
      <c r="C197" s="7">
        <v>7</v>
      </c>
      <c r="D197" s="7">
        <v>3</v>
      </c>
      <c r="E197" s="11" t="s">
        <v>399</v>
      </c>
      <c r="F197" s="15" t="s">
        <v>13</v>
      </c>
      <c r="G197" s="10">
        <v>485.9</v>
      </c>
      <c r="H197" s="10">
        <v>149.1</v>
      </c>
      <c r="I197" s="21">
        <v>0.3068532619880634</v>
      </c>
    </row>
    <row r="198" spans="1:9" ht="26.4">
      <c r="A198" s="13" t="s">
        <v>250</v>
      </c>
      <c r="B198" s="12">
        <v>907</v>
      </c>
      <c r="C198" s="7">
        <v>7</v>
      </c>
      <c r="D198" s="7">
        <v>3</v>
      </c>
      <c r="E198" s="11" t="s">
        <v>398</v>
      </c>
      <c r="F198" s="15" t="s">
        <v>3</v>
      </c>
      <c r="G198" s="10">
        <v>1421.7</v>
      </c>
      <c r="H198" s="10">
        <v>0</v>
      </c>
      <c r="I198" s="21">
        <v>0</v>
      </c>
    </row>
    <row r="199" spans="1:9" ht="26.4">
      <c r="A199" s="13" t="s">
        <v>14</v>
      </c>
      <c r="B199" s="12">
        <v>907</v>
      </c>
      <c r="C199" s="7">
        <v>7</v>
      </c>
      <c r="D199" s="7">
        <v>3</v>
      </c>
      <c r="E199" s="11" t="s">
        <v>398</v>
      </c>
      <c r="F199" s="15" t="s">
        <v>13</v>
      </c>
      <c r="G199" s="10">
        <v>1421.7</v>
      </c>
      <c r="H199" s="10">
        <v>0</v>
      </c>
      <c r="I199" s="21">
        <v>0</v>
      </c>
    </row>
    <row r="200" spans="1:9" ht="26.4">
      <c r="A200" s="13" t="s">
        <v>397</v>
      </c>
      <c r="B200" s="12">
        <v>907</v>
      </c>
      <c r="C200" s="7">
        <v>7</v>
      </c>
      <c r="D200" s="7">
        <v>3</v>
      </c>
      <c r="E200" s="11" t="s">
        <v>396</v>
      </c>
      <c r="F200" s="15" t="s">
        <v>3</v>
      </c>
      <c r="G200" s="10">
        <v>162.5</v>
      </c>
      <c r="H200" s="10">
        <v>31.7</v>
      </c>
      <c r="I200" s="21">
        <v>0.19507692307692306</v>
      </c>
    </row>
    <row r="201" spans="1:9" ht="66">
      <c r="A201" s="13" t="s">
        <v>395</v>
      </c>
      <c r="B201" s="12">
        <v>907</v>
      </c>
      <c r="C201" s="7">
        <v>7</v>
      </c>
      <c r="D201" s="7">
        <v>3</v>
      </c>
      <c r="E201" s="11" t="s">
        <v>394</v>
      </c>
      <c r="F201" s="15" t="s">
        <v>3</v>
      </c>
      <c r="G201" s="10">
        <v>162.5</v>
      </c>
      <c r="H201" s="10">
        <v>31.7</v>
      </c>
      <c r="I201" s="21">
        <v>0.19507692307692306</v>
      </c>
    </row>
    <row r="202" spans="1:9" ht="39.6">
      <c r="A202" s="13" t="s">
        <v>393</v>
      </c>
      <c r="B202" s="12">
        <v>907</v>
      </c>
      <c r="C202" s="7">
        <v>7</v>
      </c>
      <c r="D202" s="7">
        <v>3</v>
      </c>
      <c r="E202" s="11" t="s">
        <v>392</v>
      </c>
      <c r="F202" s="15" t="s">
        <v>3</v>
      </c>
      <c r="G202" s="10">
        <v>162.5</v>
      </c>
      <c r="H202" s="10">
        <v>31.7</v>
      </c>
      <c r="I202" s="21">
        <v>0.19507692307692306</v>
      </c>
    </row>
    <row r="203" spans="1:9" ht="26.4">
      <c r="A203" s="13" t="s">
        <v>14</v>
      </c>
      <c r="B203" s="12">
        <v>907</v>
      </c>
      <c r="C203" s="7">
        <v>7</v>
      </c>
      <c r="D203" s="7">
        <v>3</v>
      </c>
      <c r="E203" s="11" t="s">
        <v>392</v>
      </c>
      <c r="F203" s="15" t="s">
        <v>13</v>
      </c>
      <c r="G203" s="10">
        <v>162.5</v>
      </c>
      <c r="H203" s="10">
        <v>31.7</v>
      </c>
      <c r="I203" s="21">
        <v>0.19507692307692306</v>
      </c>
    </row>
    <row r="204" spans="1:9" ht="52.8">
      <c r="A204" s="13" t="s">
        <v>229</v>
      </c>
      <c r="B204" s="12">
        <v>907</v>
      </c>
      <c r="C204" s="7">
        <v>7</v>
      </c>
      <c r="D204" s="7">
        <v>3</v>
      </c>
      <c r="E204" s="11" t="s">
        <v>228</v>
      </c>
      <c r="F204" s="15" t="s">
        <v>3</v>
      </c>
      <c r="G204" s="10">
        <v>29.4</v>
      </c>
      <c r="H204" s="10">
        <v>0</v>
      </c>
      <c r="I204" s="21">
        <v>0</v>
      </c>
    </row>
    <row r="205" spans="1:9" ht="79.2">
      <c r="A205" s="13" t="s">
        <v>227</v>
      </c>
      <c r="B205" s="12">
        <v>907</v>
      </c>
      <c r="C205" s="7">
        <v>7</v>
      </c>
      <c r="D205" s="7">
        <v>3</v>
      </c>
      <c r="E205" s="11" t="s">
        <v>226</v>
      </c>
      <c r="F205" s="15" t="s">
        <v>3</v>
      </c>
      <c r="G205" s="10">
        <v>29.4</v>
      </c>
      <c r="H205" s="10">
        <v>0</v>
      </c>
      <c r="I205" s="21">
        <v>0</v>
      </c>
    </row>
    <row r="206" spans="1:9" ht="55.2" customHeight="1">
      <c r="A206" s="13" t="s">
        <v>391</v>
      </c>
      <c r="B206" s="12">
        <v>907</v>
      </c>
      <c r="C206" s="7">
        <v>7</v>
      </c>
      <c r="D206" s="7">
        <v>3</v>
      </c>
      <c r="E206" s="11" t="s">
        <v>390</v>
      </c>
      <c r="F206" s="15" t="s">
        <v>3</v>
      </c>
      <c r="G206" s="10">
        <v>29.4</v>
      </c>
      <c r="H206" s="10">
        <v>0</v>
      </c>
      <c r="I206" s="21">
        <v>0</v>
      </c>
    </row>
    <row r="207" spans="1:9" ht="26.4">
      <c r="A207" s="13" t="s">
        <v>14</v>
      </c>
      <c r="B207" s="12">
        <v>907</v>
      </c>
      <c r="C207" s="7">
        <v>7</v>
      </c>
      <c r="D207" s="7">
        <v>3</v>
      </c>
      <c r="E207" s="11" t="s">
        <v>390</v>
      </c>
      <c r="F207" s="15" t="s">
        <v>13</v>
      </c>
      <c r="G207" s="10">
        <v>29.4</v>
      </c>
      <c r="H207" s="10">
        <v>0</v>
      </c>
      <c r="I207" s="21">
        <v>0</v>
      </c>
    </row>
    <row r="208" spans="1:9" ht="26.4">
      <c r="A208" s="13" t="s">
        <v>389</v>
      </c>
      <c r="B208" s="12">
        <v>907</v>
      </c>
      <c r="C208" s="7">
        <v>7</v>
      </c>
      <c r="D208" s="7">
        <v>3</v>
      </c>
      <c r="E208" s="11" t="s">
        <v>388</v>
      </c>
      <c r="F208" s="15" t="s">
        <v>3</v>
      </c>
      <c r="G208" s="10">
        <v>20.399999999999999</v>
      </c>
      <c r="H208" s="10">
        <v>0</v>
      </c>
      <c r="I208" s="21">
        <v>0</v>
      </c>
    </row>
    <row r="209" spans="1:9" ht="52.8">
      <c r="A209" s="13" t="s">
        <v>387</v>
      </c>
      <c r="B209" s="12">
        <v>907</v>
      </c>
      <c r="C209" s="7">
        <v>7</v>
      </c>
      <c r="D209" s="7">
        <v>3</v>
      </c>
      <c r="E209" s="11" t="s">
        <v>386</v>
      </c>
      <c r="F209" s="15" t="s">
        <v>3</v>
      </c>
      <c r="G209" s="10">
        <v>20.399999999999999</v>
      </c>
      <c r="H209" s="10">
        <v>0</v>
      </c>
      <c r="I209" s="21">
        <v>0</v>
      </c>
    </row>
    <row r="210" spans="1:9" ht="83.4" customHeight="1">
      <c r="A210" s="13" t="s">
        <v>385</v>
      </c>
      <c r="B210" s="12">
        <v>907</v>
      </c>
      <c r="C210" s="7">
        <v>7</v>
      </c>
      <c r="D210" s="7">
        <v>3</v>
      </c>
      <c r="E210" s="11" t="s">
        <v>384</v>
      </c>
      <c r="F210" s="15" t="s">
        <v>3</v>
      </c>
      <c r="G210" s="10">
        <v>20.399999999999999</v>
      </c>
      <c r="H210" s="10">
        <v>0</v>
      </c>
      <c r="I210" s="21">
        <v>0</v>
      </c>
    </row>
    <row r="211" spans="1:9" ht="26.4">
      <c r="A211" s="13" t="s">
        <v>14</v>
      </c>
      <c r="B211" s="12">
        <v>907</v>
      </c>
      <c r="C211" s="7">
        <v>7</v>
      </c>
      <c r="D211" s="7">
        <v>3</v>
      </c>
      <c r="E211" s="11" t="s">
        <v>384</v>
      </c>
      <c r="F211" s="15" t="s">
        <v>13</v>
      </c>
      <c r="G211" s="10">
        <v>20.399999999999999</v>
      </c>
      <c r="H211" s="10">
        <v>0</v>
      </c>
      <c r="I211" s="21">
        <v>0</v>
      </c>
    </row>
    <row r="212" spans="1:9" ht="26.4">
      <c r="A212" s="13" t="s">
        <v>262</v>
      </c>
      <c r="B212" s="12">
        <v>907</v>
      </c>
      <c r="C212" s="7">
        <v>7</v>
      </c>
      <c r="D212" s="7">
        <v>3</v>
      </c>
      <c r="E212" s="11" t="s">
        <v>261</v>
      </c>
      <c r="F212" s="15" t="s">
        <v>3</v>
      </c>
      <c r="G212" s="10">
        <v>307</v>
      </c>
      <c r="H212" s="10">
        <v>0</v>
      </c>
      <c r="I212" s="21">
        <v>0</v>
      </c>
    </row>
    <row r="213" spans="1:9" ht="26.4">
      <c r="A213" s="13" t="s">
        <v>260</v>
      </c>
      <c r="B213" s="12">
        <v>907</v>
      </c>
      <c r="C213" s="7">
        <v>7</v>
      </c>
      <c r="D213" s="7">
        <v>3</v>
      </c>
      <c r="E213" s="11" t="s">
        <v>259</v>
      </c>
      <c r="F213" s="15" t="s">
        <v>3</v>
      </c>
      <c r="G213" s="10">
        <v>307</v>
      </c>
      <c r="H213" s="10">
        <v>0</v>
      </c>
      <c r="I213" s="21">
        <v>0</v>
      </c>
    </row>
    <row r="214" spans="1:9" ht="52.8">
      <c r="A214" s="13" t="s">
        <v>383</v>
      </c>
      <c r="B214" s="12">
        <v>907</v>
      </c>
      <c r="C214" s="7">
        <v>7</v>
      </c>
      <c r="D214" s="7">
        <v>3</v>
      </c>
      <c r="E214" s="11" t="s">
        <v>382</v>
      </c>
      <c r="F214" s="15" t="s">
        <v>3</v>
      </c>
      <c r="G214" s="10">
        <v>307</v>
      </c>
      <c r="H214" s="10">
        <v>0</v>
      </c>
      <c r="I214" s="21">
        <v>0</v>
      </c>
    </row>
    <row r="215" spans="1:9" ht="26.4">
      <c r="A215" s="13" t="s">
        <v>14</v>
      </c>
      <c r="B215" s="12">
        <v>907</v>
      </c>
      <c r="C215" s="7">
        <v>7</v>
      </c>
      <c r="D215" s="7">
        <v>3</v>
      </c>
      <c r="E215" s="11" t="s">
        <v>382</v>
      </c>
      <c r="F215" s="15" t="s">
        <v>13</v>
      </c>
      <c r="G215" s="10">
        <v>307</v>
      </c>
      <c r="H215" s="10">
        <v>0</v>
      </c>
      <c r="I215" s="21">
        <v>0</v>
      </c>
    </row>
    <row r="216" spans="1:9" s="16" customFormat="1" ht="26.4">
      <c r="A216" s="20" t="s">
        <v>162</v>
      </c>
      <c r="B216" s="19">
        <v>907</v>
      </c>
      <c r="C216" s="18">
        <v>7</v>
      </c>
      <c r="D216" s="18">
        <v>5</v>
      </c>
      <c r="E216" s="17" t="s">
        <v>3</v>
      </c>
      <c r="F216" s="8" t="s">
        <v>3</v>
      </c>
      <c r="G216" s="22">
        <v>356</v>
      </c>
      <c r="H216" s="22">
        <v>0</v>
      </c>
      <c r="I216" s="9">
        <v>0</v>
      </c>
    </row>
    <row r="217" spans="1:9" ht="26.4">
      <c r="A217" s="13" t="s">
        <v>161</v>
      </c>
      <c r="B217" s="12">
        <v>907</v>
      </c>
      <c r="C217" s="7">
        <v>7</v>
      </c>
      <c r="D217" s="7">
        <v>5</v>
      </c>
      <c r="E217" s="11" t="s">
        <v>160</v>
      </c>
      <c r="F217" s="15" t="s">
        <v>3</v>
      </c>
      <c r="G217" s="10">
        <v>356</v>
      </c>
      <c r="H217" s="10">
        <v>0</v>
      </c>
      <c r="I217" s="21">
        <v>0</v>
      </c>
    </row>
    <row r="218" spans="1:9">
      <c r="A218" s="13" t="s">
        <v>159</v>
      </c>
      <c r="B218" s="12">
        <v>907</v>
      </c>
      <c r="C218" s="7">
        <v>7</v>
      </c>
      <c r="D218" s="7">
        <v>5</v>
      </c>
      <c r="E218" s="11" t="s">
        <v>158</v>
      </c>
      <c r="F218" s="15" t="s">
        <v>3</v>
      </c>
      <c r="G218" s="10">
        <v>356</v>
      </c>
      <c r="H218" s="10">
        <v>0</v>
      </c>
      <c r="I218" s="21">
        <v>0</v>
      </c>
    </row>
    <row r="219" spans="1:9" ht="26.4">
      <c r="A219" s="13" t="s">
        <v>14</v>
      </c>
      <c r="B219" s="12">
        <v>907</v>
      </c>
      <c r="C219" s="7">
        <v>7</v>
      </c>
      <c r="D219" s="7">
        <v>5</v>
      </c>
      <c r="E219" s="11" t="s">
        <v>158</v>
      </c>
      <c r="F219" s="15" t="s">
        <v>13</v>
      </c>
      <c r="G219" s="10">
        <v>356</v>
      </c>
      <c r="H219" s="10">
        <v>0</v>
      </c>
      <c r="I219" s="21">
        <v>0</v>
      </c>
    </row>
    <row r="220" spans="1:9" s="16" customFormat="1">
      <c r="A220" s="20" t="s">
        <v>147</v>
      </c>
      <c r="B220" s="19">
        <v>907</v>
      </c>
      <c r="C220" s="18">
        <v>7</v>
      </c>
      <c r="D220" s="18">
        <v>7</v>
      </c>
      <c r="E220" s="17" t="s">
        <v>3</v>
      </c>
      <c r="F220" s="8" t="s">
        <v>3</v>
      </c>
      <c r="G220" s="22">
        <v>3187.8</v>
      </c>
      <c r="H220" s="22">
        <v>1557.4</v>
      </c>
      <c r="I220" s="9">
        <v>0.48855009724574944</v>
      </c>
    </row>
    <row r="221" spans="1:9" ht="39.6">
      <c r="A221" s="13" t="s">
        <v>362</v>
      </c>
      <c r="B221" s="12">
        <v>907</v>
      </c>
      <c r="C221" s="7">
        <v>7</v>
      </c>
      <c r="D221" s="7">
        <v>7</v>
      </c>
      <c r="E221" s="11" t="s">
        <v>361</v>
      </c>
      <c r="F221" s="15" t="s">
        <v>3</v>
      </c>
      <c r="G221" s="10">
        <v>3187.8</v>
      </c>
      <c r="H221" s="10">
        <v>1557.4</v>
      </c>
      <c r="I221" s="21">
        <v>0.48855009724574944</v>
      </c>
    </row>
    <row r="222" spans="1:9" ht="57" customHeight="1">
      <c r="A222" s="13" t="s">
        <v>360</v>
      </c>
      <c r="B222" s="12">
        <v>907</v>
      </c>
      <c r="C222" s="7">
        <v>7</v>
      </c>
      <c r="D222" s="7">
        <v>7</v>
      </c>
      <c r="E222" s="11" t="s">
        <v>359</v>
      </c>
      <c r="F222" s="15" t="s">
        <v>3</v>
      </c>
      <c r="G222" s="10">
        <v>3187.8</v>
      </c>
      <c r="H222" s="10">
        <v>1557.4</v>
      </c>
      <c r="I222" s="21">
        <v>0.48855009724574944</v>
      </c>
    </row>
    <row r="223" spans="1:9" ht="113.4" customHeight="1">
      <c r="A223" s="13" t="s">
        <v>381</v>
      </c>
      <c r="B223" s="12">
        <v>907</v>
      </c>
      <c r="C223" s="7">
        <v>7</v>
      </c>
      <c r="D223" s="7">
        <v>7</v>
      </c>
      <c r="E223" s="11" t="s">
        <v>380</v>
      </c>
      <c r="F223" s="15" t="s">
        <v>3</v>
      </c>
      <c r="G223" s="10">
        <v>2609.6999999999998</v>
      </c>
      <c r="H223" s="10">
        <v>1100.4000000000001</v>
      </c>
      <c r="I223" s="21">
        <v>0.42165766180020697</v>
      </c>
    </row>
    <row r="224" spans="1:9" ht="26.4">
      <c r="A224" s="13" t="s">
        <v>14</v>
      </c>
      <c r="B224" s="12">
        <v>907</v>
      </c>
      <c r="C224" s="7">
        <v>7</v>
      </c>
      <c r="D224" s="7">
        <v>7</v>
      </c>
      <c r="E224" s="11" t="s">
        <v>380</v>
      </c>
      <c r="F224" s="15" t="s">
        <v>13</v>
      </c>
      <c r="G224" s="10">
        <v>2609.6999999999998</v>
      </c>
      <c r="H224" s="10">
        <v>1100.4000000000001</v>
      </c>
      <c r="I224" s="21">
        <v>0.42165766180020697</v>
      </c>
    </row>
    <row r="225" spans="1:9">
      <c r="A225" s="13" t="s">
        <v>379</v>
      </c>
      <c r="B225" s="12">
        <v>907</v>
      </c>
      <c r="C225" s="7">
        <v>7</v>
      </c>
      <c r="D225" s="7">
        <v>7</v>
      </c>
      <c r="E225" s="11" t="s">
        <v>378</v>
      </c>
      <c r="F225" s="15" t="s">
        <v>3</v>
      </c>
      <c r="G225" s="10">
        <v>578.1</v>
      </c>
      <c r="H225" s="10">
        <v>457</v>
      </c>
      <c r="I225" s="21">
        <v>0.79052067116415847</v>
      </c>
    </row>
    <row r="226" spans="1:9" ht="26.4">
      <c r="A226" s="13" t="s">
        <v>14</v>
      </c>
      <c r="B226" s="12">
        <v>907</v>
      </c>
      <c r="C226" s="7">
        <v>7</v>
      </c>
      <c r="D226" s="7">
        <v>7</v>
      </c>
      <c r="E226" s="11" t="s">
        <v>378</v>
      </c>
      <c r="F226" s="15" t="s">
        <v>13</v>
      </c>
      <c r="G226" s="10">
        <v>578.1</v>
      </c>
      <c r="H226" s="10">
        <v>457</v>
      </c>
      <c r="I226" s="21">
        <v>0.79052067116415847</v>
      </c>
    </row>
    <row r="227" spans="1:9" s="16" customFormat="1">
      <c r="A227" s="20" t="s">
        <v>377</v>
      </c>
      <c r="B227" s="19">
        <v>907</v>
      </c>
      <c r="C227" s="18">
        <v>7</v>
      </c>
      <c r="D227" s="18">
        <v>9</v>
      </c>
      <c r="E227" s="17" t="s">
        <v>3</v>
      </c>
      <c r="F227" s="8" t="s">
        <v>3</v>
      </c>
      <c r="G227" s="22">
        <v>8027.4</v>
      </c>
      <c r="H227" s="22">
        <v>5328.1</v>
      </c>
      <c r="I227" s="9">
        <v>0.66373919326307407</v>
      </c>
    </row>
    <row r="228" spans="1:9" ht="26.4">
      <c r="A228" s="13" t="s">
        <v>18</v>
      </c>
      <c r="B228" s="12">
        <v>907</v>
      </c>
      <c r="C228" s="7">
        <v>7</v>
      </c>
      <c r="D228" s="7">
        <v>9</v>
      </c>
      <c r="E228" s="11" t="s">
        <v>17</v>
      </c>
      <c r="F228" s="15" t="s">
        <v>3</v>
      </c>
      <c r="G228" s="10">
        <v>2330.4</v>
      </c>
      <c r="H228" s="10">
        <v>1444.1</v>
      </c>
      <c r="I228" s="21">
        <v>0.61967902506007544</v>
      </c>
    </row>
    <row r="229" spans="1:9">
      <c r="A229" s="13" t="s">
        <v>16</v>
      </c>
      <c r="B229" s="12">
        <v>907</v>
      </c>
      <c r="C229" s="7">
        <v>7</v>
      </c>
      <c r="D229" s="7">
        <v>9</v>
      </c>
      <c r="E229" s="11" t="s">
        <v>15</v>
      </c>
      <c r="F229" s="15" t="s">
        <v>3</v>
      </c>
      <c r="G229" s="10">
        <v>2330.4</v>
      </c>
      <c r="H229" s="10">
        <v>1444.1</v>
      </c>
      <c r="I229" s="21">
        <v>0.61967902506007544</v>
      </c>
    </row>
    <row r="230" spans="1:9" ht="26.4">
      <c r="A230" s="13" t="s">
        <v>6</v>
      </c>
      <c r="B230" s="12">
        <v>907</v>
      </c>
      <c r="C230" s="7">
        <v>7</v>
      </c>
      <c r="D230" s="7">
        <v>9</v>
      </c>
      <c r="E230" s="11" t="s">
        <v>11</v>
      </c>
      <c r="F230" s="15" t="s">
        <v>3</v>
      </c>
      <c r="G230" s="10">
        <v>2330.4</v>
      </c>
      <c r="H230" s="10">
        <v>1444.1</v>
      </c>
      <c r="I230" s="21">
        <v>0.61967902506007544</v>
      </c>
    </row>
    <row r="231" spans="1:9" ht="66">
      <c r="A231" s="13" t="s">
        <v>2</v>
      </c>
      <c r="B231" s="12">
        <v>907</v>
      </c>
      <c r="C231" s="7">
        <v>7</v>
      </c>
      <c r="D231" s="7">
        <v>9</v>
      </c>
      <c r="E231" s="11" t="s">
        <v>11</v>
      </c>
      <c r="F231" s="15" t="s">
        <v>1</v>
      </c>
      <c r="G231" s="10">
        <v>2039</v>
      </c>
      <c r="H231" s="10">
        <v>1290.4000000000001</v>
      </c>
      <c r="I231" s="21">
        <v>0.63285924472780775</v>
      </c>
    </row>
    <row r="232" spans="1:9" ht="26.4">
      <c r="A232" s="13" t="s">
        <v>14</v>
      </c>
      <c r="B232" s="12">
        <v>907</v>
      </c>
      <c r="C232" s="7">
        <v>7</v>
      </c>
      <c r="D232" s="7">
        <v>9</v>
      </c>
      <c r="E232" s="11" t="s">
        <v>11</v>
      </c>
      <c r="F232" s="15" t="s">
        <v>13</v>
      </c>
      <c r="G232" s="10">
        <v>281.5</v>
      </c>
      <c r="H232" s="10">
        <v>152.69999999999999</v>
      </c>
      <c r="I232" s="21">
        <v>0.54245115452930726</v>
      </c>
    </row>
    <row r="233" spans="1:9">
      <c r="A233" s="13" t="s">
        <v>168</v>
      </c>
      <c r="B233" s="12">
        <v>907</v>
      </c>
      <c r="C233" s="7">
        <v>7</v>
      </c>
      <c r="D233" s="7">
        <v>9</v>
      </c>
      <c r="E233" s="11" t="s">
        <v>11</v>
      </c>
      <c r="F233" s="15" t="s">
        <v>166</v>
      </c>
      <c r="G233" s="10">
        <v>9.9</v>
      </c>
      <c r="H233" s="10">
        <v>1</v>
      </c>
      <c r="I233" s="21">
        <v>0.10101010101010101</v>
      </c>
    </row>
    <row r="234" spans="1:9" ht="26.4">
      <c r="A234" s="13" t="s">
        <v>376</v>
      </c>
      <c r="B234" s="12">
        <v>907</v>
      </c>
      <c r="C234" s="7">
        <v>7</v>
      </c>
      <c r="D234" s="7">
        <v>9</v>
      </c>
      <c r="E234" s="11" t="s">
        <v>375</v>
      </c>
      <c r="F234" s="15" t="s">
        <v>3</v>
      </c>
      <c r="G234" s="10">
        <v>5190.3</v>
      </c>
      <c r="H234" s="10">
        <v>3662.6</v>
      </c>
      <c r="I234" s="21">
        <v>0.70566248579080204</v>
      </c>
    </row>
    <row r="235" spans="1:9" ht="26.4">
      <c r="A235" s="13" t="s">
        <v>374</v>
      </c>
      <c r="B235" s="12">
        <v>907</v>
      </c>
      <c r="C235" s="7">
        <v>7</v>
      </c>
      <c r="D235" s="7">
        <v>9</v>
      </c>
      <c r="E235" s="11" t="s">
        <v>373</v>
      </c>
      <c r="F235" s="15" t="s">
        <v>3</v>
      </c>
      <c r="G235" s="10">
        <v>5190.3</v>
      </c>
      <c r="H235" s="10">
        <v>3662.6</v>
      </c>
      <c r="I235" s="21">
        <v>0.70566248579080204</v>
      </c>
    </row>
    <row r="236" spans="1:9" ht="26.4">
      <c r="A236" s="13" t="s">
        <v>320</v>
      </c>
      <c r="B236" s="12">
        <v>907</v>
      </c>
      <c r="C236" s="7">
        <v>7</v>
      </c>
      <c r="D236" s="7">
        <v>9</v>
      </c>
      <c r="E236" s="11" t="s">
        <v>372</v>
      </c>
      <c r="F236" s="15" t="s">
        <v>3</v>
      </c>
      <c r="G236" s="10">
        <v>4690.3</v>
      </c>
      <c r="H236" s="10">
        <v>3283.8</v>
      </c>
      <c r="I236" s="21">
        <v>0.70012579152719445</v>
      </c>
    </row>
    <row r="237" spans="1:9" ht="66">
      <c r="A237" s="13" t="s">
        <v>2</v>
      </c>
      <c r="B237" s="12">
        <v>907</v>
      </c>
      <c r="C237" s="7">
        <v>7</v>
      </c>
      <c r="D237" s="7">
        <v>9</v>
      </c>
      <c r="E237" s="11" t="s">
        <v>372</v>
      </c>
      <c r="F237" s="15" t="s">
        <v>1</v>
      </c>
      <c r="G237" s="10">
        <v>4587.1000000000004</v>
      </c>
      <c r="H237" s="10">
        <v>3266.3</v>
      </c>
      <c r="I237" s="21">
        <v>0.71206208715746333</v>
      </c>
    </row>
    <row r="238" spans="1:9" ht="26.4">
      <c r="A238" s="13" t="s">
        <v>14</v>
      </c>
      <c r="B238" s="12">
        <v>907</v>
      </c>
      <c r="C238" s="7">
        <v>7</v>
      </c>
      <c r="D238" s="7">
        <v>9</v>
      </c>
      <c r="E238" s="11" t="s">
        <v>372</v>
      </c>
      <c r="F238" s="15" t="s">
        <v>13</v>
      </c>
      <c r="G238" s="10">
        <v>103.2</v>
      </c>
      <c r="H238" s="10">
        <v>17.5</v>
      </c>
      <c r="I238" s="21">
        <v>0.16957364341085271</v>
      </c>
    </row>
    <row r="239" spans="1:9" ht="43.95" customHeight="1">
      <c r="A239" s="13" t="s">
        <v>4</v>
      </c>
      <c r="B239" s="12">
        <v>907</v>
      </c>
      <c r="C239" s="7">
        <v>7</v>
      </c>
      <c r="D239" s="7">
        <v>9</v>
      </c>
      <c r="E239" s="11" t="s">
        <v>371</v>
      </c>
      <c r="F239" s="15" t="s">
        <v>3</v>
      </c>
      <c r="G239" s="10">
        <v>500</v>
      </c>
      <c r="H239" s="10">
        <v>378.9</v>
      </c>
      <c r="I239" s="21">
        <v>0.75779999999999992</v>
      </c>
    </row>
    <row r="240" spans="1:9" ht="66">
      <c r="A240" s="13" t="s">
        <v>2</v>
      </c>
      <c r="B240" s="12">
        <v>907</v>
      </c>
      <c r="C240" s="7">
        <v>7</v>
      </c>
      <c r="D240" s="7">
        <v>9</v>
      </c>
      <c r="E240" s="11" t="s">
        <v>371</v>
      </c>
      <c r="F240" s="15" t="s">
        <v>1</v>
      </c>
      <c r="G240" s="10">
        <v>500</v>
      </c>
      <c r="H240" s="10">
        <v>378.9</v>
      </c>
      <c r="I240" s="21">
        <v>0.75779999999999992</v>
      </c>
    </row>
    <row r="241" spans="1:9">
      <c r="A241" s="13" t="s">
        <v>370</v>
      </c>
      <c r="B241" s="12">
        <v>907</v>
      </c>
      <c r="C241" s="7">
        <v>7</v>
      </c>
      <c r="D241" s="7">
        <v>9</v>
      </c>
      <c r="E241" s="11" t="s">
        <v>369</v>
      </c>
      <c r="F241" s="15" t="s">
        <v>3</v>
      </c>
      <c r="G241" s="10">
        <v>232.3</v>
      </c>
      <c r="H241" s="10">
        <v>49.6</v>
      </c>
      <c r="I241" s="21">
        <v>0.21351700387430048</v>
      </c>
    </row>
    <row r="242" spans="1:9">
      <c r="A242" s="13" t="s">
        <v>368</v>
      </c>
      <c r="B242" s="12">
        <v>907</v>
      </c>
      <c r="C242" s="7">
        <v>7</v>
      </c>
      <c r="D242" s="7">
        <v>9</v>
      </c>
      <c r="E242" s="11" t="s">
        <v>367</v>
      </c>
      <c r="F242" s="15" t="s">
        <v>3</v>
      </c>
      <c r="G242" s="10">
        <v>232.3</v>
      </c>
      <c r="H242" s="10">
        <v>49.6</v>
      </c>
      <c r="I242" s="21">
        <v>0.21351700387430048</v>
      </c>
    </row>
    <row r="243" spans="1:9">
      <c r="A243" s="13" t="s">
        <v>366</v>
      </c>
      <c r="B243" s="12">
        <v>907</v>
      </c>
      <c r="C243" s="7">
        <v>7</v>
      </c>
      <c r="D243" s="7">
        <v>9</v>
      </c>
      <c r="E243" s="11" t="s">
        <v>365</v>
      </c>
      <c r="F243" s="15" t="s">
        <v>3</v>
      </c>
      <c r="G243" s="10">
        <v>126.8</v>
      </c>
      <c r="H243" s="10">
        <v>49.6</v>
      </c>
      <c r="I243" s="21">
        <v>0.39116719242902209</v>
      </c>
    </row>
    <row r="244" spans="1:9" ht="26.4">
      <c r="A244" s="13" t="s">
        <v>14</v>
      </c>
      <c r="B244" s="12">
        <v>907</v>
      </c>
      <c r="C244" s="7">
        <v>7</v>
      </c>
      <c r="D244" s="7">
        <v>9</v>
      </c>
      <c r="E244" s="11" t="s">
        <v>365</v>
      </c>
      <c r="F244" s="15" t="s">
        <v>13</v>
      </c>
      <c r="G244" s="10">
        <v>126.8</v>
      </c>
      <c r="H244" s="10">
        <v>49.6</v>
      </c>
      <c r="I244" s="21">
        <v>0.39116719242902209</v>
      </c>
    </row>
    <row r="245" spans="1:9">
      <c r="A245" s="13" t="s">
        <v>364</v>
      </c>
      <c r="B245" s="12">
        <v>907</v>
      </c>
      <c r="C245" s="7">
        <v>7</v>
      </c>
      <c r="D245" s="7">
        <v>9</v>
      </c>
      <c r="E245" s="11" t="s">
        <v>363</v>
      </c>
      <c r="F245" s="15" t="s">
        <v>3</v>
      </c>
      <c r="G245" s="10">
        <v>105.5</v>
      </c>
      <c r="H245" s="10">
        <v>0</v>
      </c>
      <c r="I245" s="21">
        <v>0</v>
      </c>
    </row>
    <row r="246" spans="1:9" ht="26.4">
      <c r="A246" s="13" t="s">
        <v>14</v>
      </c>
      <c r="B246" s="12">
        <v>907</v>
      </c>
      <c r="C246" s="7">
        <v>7</v>
      </c>
      <c r="D246" s="7">
        <v>9</v>
      </c>
      <c r="E246" s="11" t="s">
        <v>363</v>
      </c>
      <c r="F246" s="15" t="s">
        <v>13</v>
      </c>
      <c r="G246" s="10">
        <v>105.5</v>
      </c>
      <c r="H246" s="10">
        <v>0</v>
      </c>
      <c r="I246" s="21">
        <v>0</v>
      </c>
    </row>
    <row r="247" spans="1:9" ht="39.6">
      <c r="A247" s="13" t="s">
        <v>362</v>
      </c>
      <c r="B247" s="12">
        <v>907</v>
      </c>
      <c r="C247" s="7">
        <v>7</v>
      </c>
      <c r="D247" s="7">
        <v>9</v>
      </c>
      <c r="E247" s="11" t="s">
        <v>361</v>
      </c>
      <c r="F247" s="15" t="s">
        <v>3</v>
      </c>
      <c r="G247" s="10">
        <v>207.1</v>
      </c>
      <c r="H247" s="10">
        <v>166.6</v>
      </c>
      <c r="I247" s="21">
        <v>0.80444229840656689</v>
      </c>
    </row>
    <row r="248" spans="1:9" ht="57" customHeight="1">
      <c r="A248" s="13" t="s">
        <v>360</v>
      </c>
      <c r="B248" s="12">
        <v>907</v>
      </c>
      <c r="C248" s="7">
        <v>7</v>
      </c>
      <c r="D248" s="7">
        <v>9</v>
      </c>
      <c r="E248" s="11" t="s">
        <v>359</v>
      </c>
      <c r="F248" s="15" t="s">
        <v>3</v>
      </c>
      <c r="G248" s="10">
        <v>207.1</v>
      </c>
      <c r="H248" s="10">
        <v>166.6</v>
      </c>
      <c r="I248" s="21">
        <v>0.80444229840656689</v>
      </c>
    </row>
    <row r="249" spans="1:9" ht="39.6">
      <c r="A249" s="13" t="s">
        <v>358</v>
      </c>
      <c r="B249" s="12">
        <v>907</v>
      </c>
      <c r="C249" s="7">
        <v>7</v>
      </c>
      <c r="D249" s="7">
        <v>9</v>
      </c>
      <c r="E249" s="11" t="s">
        <v>357</v>
      </c>
      <c r="F249" s="15" t="s">
        <v>3</v>
      </c>
      <c r="G249" s="10">
        <v>195.1</v>
      </c>
      <c r="H249" s="10">
        <v>166.6</v>
      </c>
      <c r="I249" s="21">
        <v>0.85392106611993845</v>
      </c>
    </row>
    <row r="250" spans="1:9" ht="26.4">
      <c r="A250" s="13" t="s">
        <v>14</v>
      </c>
      <c r="B250" s="12">
        <v>907</v>
      </c>
      <c r="C250" s="7">
        <v>7</v>
      </c>
      <c r="D250" s="7">
        <v>9</v>
      </c>
      <c r="E250" s="11" t="s">
        <v>357</v>
      </c>
      <c r="F250" s="15" t="s">
        <v>13</v>
      </c>
      <c r="G250" s="10">
        <v>195.1</v>
      </c>
      <c r="H250" s="10">
        <v>166.6</v>
      </c>
      <c r="I250" s="21">
        <v>0.85392106611993845</v>
      </c>
    </row>
    <row r="251" spans="1:9" ht="26.4">
      <c r="A251" s="13" t="s">
        <v>356</v>
      </c>
      <c r="B251" s="12">
        <v>907</v>
      </c>
      <c r="C251" s="7">
        <v>7</v>
      </c>
      <c r="D251" s="7">
        <v>9</v>
      </c>
      <c r="E251" s="11" t="s">
        <v>355</v>
      </c>
      <c r="F251" s="15" t="s">
        <v>3</v>
      </c>
      <c r="G251" s="10">
        <v>12</v>
      </c>
      <c r="H251" s="10">
        <v>0</v>
      </c>
      <c r="I251" s="21">
        <v>0</v>
      </c>
    </row>
    <row r="252" spans="1:9" ht="26.4">
      <c r="A252" s="13" t="s">
        <v>14</v>
      </c>
      <c r="B252" s="12">
        <v>907</v>
      </c>
      <c r="C252" s="7">
        <v>7</v>
      </c>
      <c r="D252" s="7">
        <v>9</v>
      </c>
      <c r="E252" s="11" t="s">
        <v>355</v>
      </c>
      <c r="F252" s="15" t="s">
        <v>13</v>
      </c>
      <c r="G252" s="10">
        <v>12</v>
      </c>
      <c r="H252" s="10">
        <v>0</v>
      </c>
      <c r="I252" s="21">
        <v>0</v>
      </c>
    </row>
    <row r="253" spans="1:9" ht="39.6">
      <c r="A253" s="13" t="s">
        <v>354</v>
      </c>
      <c r="B253" s="12">
        <v>907</v>
      </c>
      <c r="C253" s="7">
        <v>7</v>
      </c>
      <c r="D253" s="7">
        <v>9</v>
      </c>
      <c r="E253" s="11" t="s">
        <v>353</v>
      </c>
      <c r="F253" s="15" t="s">
        <v>3</v>
      </c>
      <c r="G253" s="10">
        <v>37.299999999999997</v>
      </c>
      <c r="H253" s="10">
        <v>0</v>
      </c>
      <c r="I253" s="21">
        <v>0</v>
      </c>
    </row>
    <row r="254" spans="1:9" ht="39.6">
      <c r="A254" s="13" t="s">
        <v>352</v>
      </c>
      <c r="B254" s="12">
        <v>907</v>
      </c>
      <c r="C254" s="7">
        <v>7</v>
      </c>
      <c r="D254" s="7">
        <v>9</v>
      </c>
      <c r="E254" s="11" t="s">
        <v>351</v>
      </c>
      <c r="F254" s="15" t="s">
        <v>3</v>
      </c>
      <c r="G254" s="10">
        <v>37.299999999999997</v>
      </c>
      <c r="H254" s="10">
        <v>0</v>
      </c>
      <c r="I254" s="21">
        <v>0</v>
      </c>
    </row>
    <row r="255" spans="1:9" ht="26.4">
      <c r="A255" s="13" t="s">
        <v>350</v>
      </c>
      <c r="B255" s="12">
        <v>907</v>
      </c>
      <c r="C255" s="7">
        <v>7</v>
      </c>
      <c r="D255" s="7">
        <v>9</v>
      </c>
      <c r="E255" s="11" t="s">
        <v>349</v>
      </c>
      <c r="F255" s="15" t="s">
        <v>3</v>
      </c>
      <c r="G255" s="10">
        <v>26</v>
      </c>
      <c r="H255" s="10">
        <v>0</v>
      </c>
      <c r="I255" s="21">
        <v>0</v>
      </c>
    </row>
    <row r="256" spans="1:9" ht="26.4">
      <c r="A256" s="13" t="s">
        <v>14</v>
      </c>
      <c r="B256" s="12">
        <v>907</v>
      </c>
      <c r="C256" s="7">
        <v>7</v>
      </c>
      <c r="D256" s="7">
        <v>9</v>
      </c>
      <c r="E256" s="11" t="s">
        <v>349</v>
      </c>
      <c r="F256" s="15" t="s">
        <v>13</v>
      </c>
      <c r="G256" s="10">
        <v>26</v>
      </c>
      <c r="H256" s="10">
        <v>0</v>
      </c>
      <c r="I256" s="21">
        <v>0</v>
      </c>
    </row>
    <row r="257" spans="1:9" ht="26.4">
      <c r="A257" s="13" t="s">
        <v>348</v>
      </c>
      <c r="B257" s="12">
        <v>907</v>
      </c>
      <c r="C257" s="7">
        <v>7</v>
      </c>
      <c r="D257" s="7">
        <v>9</v>
      </c>
      <c r="E257" s="11" t="s">
        <v>347</v>
      </c>
      <c r="F257" s="15" t="s">
        <v>3</v>
      </c>
      <c r="G257" s="10">
        <v>11.3</v>
      </c>
      <c r="H257" s="10">
        <v>0</v>
      </c>
      <c r="I257" s="21">
        <v>0</v>
      </c>
    </row>
    <row r="258" spans="1:9" ht="26.4">
      <c r="A258" s="13" t="s">
        <v>14</v>
      </c>
      <c r="B258" s="12">
        <v>907</v>
      </c>
      <c r="C258" s="7">
        <v>7</v>
      </c>
      <c r="D258" s="7">
        <v>9</v>
      </c>
      <c r="E258" s="11" t="s">
        <v>347</v>
      </c>
      <c r="F258" s="15" t="s">
        <v>13</v>
      </c>
      <c r="G258" s="10">
        <v>11.3</v>
      </c>
      <c r="H258" s="10">
        <v>0</v>
      </c>
      <c r="I258" s="21">
        <v>0</v>
      </c>
    </row>
    <row r="259" spans="1:9" ht="52.8">
      <c r="A259" s="13" t="s">
        <v>346</v>
      </c>
      <c r="B259" s="12">
        <v>907</v>
      </c>
      <c r="C259" s="7">
        <v>7</v>
      </c>
      <c r="D259" s="7">
        <v>9</v>
      </c>
      <c r="E259" s="11" t="s">
        <v>345</v>
      </c>
      <c r="F259" s="15" t="s">
        <v>3</v>
      </c>
      <c r="G259" s="10">
        <v>15</v>
      </c>
      <c r="H259" s="10">
        <v>5.2</v>
      </c>
      <c r="I259" s="21">
        <v>0.34666666666666668</v>
      </c>
    </row>
    <row r="260" spans="1:9" ht="79.2">
      <c r="A260" s="13" t="s">
        <v>344</v>
      </c>
      <c r="B260" s="12">
        <v>907</v>
      </c>
      <c r="C260" s="7">
        <v>7</v>
      </c>
      <c r="D260" s="7">
        <v>9</v>
      </c>
      <c r="E260" s="11" t="s">
        <v>343</v>
      </c>
      <c r="F260" s="15" t="s">
        <v>3</v>
      </c>
      <c r="G260" s="10">
        <v>15</v>
      </c>
      <c r="H260" s="10">
        <v>5.2</v>
      </c>
      <c r="I260" s="21">
        <v>0.34666666666666668</v>
      </c>
    </row>
    <row r="261" spans="1:9" ht="80.400000000000006" customHeight="1">
      <c r="A261" s="13" t="s">
        <v>342</v>
      </c>
      <c r="B261" s="12">
        <v>907</v>
      </c>
      <c r="C261" s="7">
        <v>7</v>
      </c>
      <c r="D261" s="7">
        <v>9</v>
      </c>
      <c r="E261" s="11" t="s">
        <v>341</v>
      </c>
      <c r="F261" s="15" t="s">
        <v>3</v>
      </c>
      <c r="G261" s="10">
        <v>10</v>
      </c>
      <c r="H261" s="10">
        <v>5.2</v>
      </c>
      <c r="I261" s="21">
        <v>0.52</v>
      </c>
    </row>
    <row r="262" spans="1:9" ht="26.4">
      <c r="A262" s="13" t="s">
        <v>14</v>
      </c>
      <c r="B262" s="12">
        <v>907</v>
      </c>
      <c r="C262" s="7">
        <v>7</v>
      </c>
      <c r="D262" s="7">
        <v>9</v>
      </c>
      <c r="E262" s="11" t="s">
        <v>341</v>
      </c>
      <c r="F262" s="15" t="s">
        <v>13</v>
      </c>
      <c r="G262" s="10">
        <v>10</v>
      </c>
      <c r="H262" s="10">
        <v>5.2</v>
      </c>
      <c r="I262" s="21">
        <v>0.52</v>
      </c>
    </row>
    <row r="263" spans="1:9" ht="66">
      <c r="A263" s="13" t="s">
        <v>340</v>
      </c>
      <c r="B263" s="12">
        <v>907</v>
      </c>
      <c r="C263" s="7">
        <v>7</v>
      </c>
      <c r="D263" s="7">
        <v>9</v>
      </c>
      <c r="E263" s="11" t="s">
        <v>339</v>
      </c>
      <c r="F263" s="15" t="s">
        <v>3</v>
      </c>
      <c r="G263" s="10">
        <v>5</v>
      </c>
      <c r="H263" s="10">
        <v>0</v>
      </c>
      <c r="I263" s="21">
        <v>0</v>
      </c>
    </row>
    <row r="264" spans="1:9" ht="26.4">
      <c r="A264" s="13" t="s">
        <v>14</v>
      </c>
      <c r="B264" s="12">
        <v>907</v>
      </c>
      <c r="C264" s="7">
        <v>7</v>
      </c>
      <c r="D264" s="7">
        <v>9</v>
      </c>
      <c r="E264" s="11" t="s">
        <v>339</v>
      </c>
      <c r="F264" s="15" t="s">
        <v>13</v>
      </c>
      <c r="G264" s="10">
        <v>5</v>
      </c>
      <c r="H264" s="10">
        <v>0</v>
      </c>
      <c r="I264" s="21">
        <v>0</v>
      </c>
    </row>
    <row r="265" spans="1:9" ht="39.6">
      <c r="A265" s="13" t="s">
        <v>338</v>
      </c>
      <c r="B265" s="12">
        <v>907</v>
      </c>
      <c r="C265" s="7">
        <v>7</v>
      </c>
      <c r="D265" s="7">
        <v>9</v>
      </c>
      <c r="E265" s="11" t="s">
        <v>337</v>
      </c>
      <c r="F265" s="15" t="s">
        <v>3</v>
      </c>
      <c r="G265" s="10">
        <v>15</v>
      </c>
      <c r="H265" s="10">
        <v>0</v>
      </c>
      <c r="I265" s="21">
        <v>0</v>
      </c>
    </row>
    <row r="266" spans="1:9" ht="52.8">
      <c r="A266" s="13" t="s">
        <v>336</v>
      </c>
      <c r="B266" s="12">
        <v>907</v>
      </c>
      <c r="C266" s="7">
        <v>7</v>
      </c>
      <c r="D266" s="7">
        <v>9</v>
      </c>
      <c r="E266" s="11" t="s">
        <v>335</v>
      </c>
      <c r="F266" s="15" t="s">
        <v>3</v>
      </c>
      <c r="G266" s="10">
        <v>15</v>
      </c>
      <c r="H266" s="10">
        <v>0</v>
      </c>
      <c r="I266" s="21">
        <v>0</v>
      </c>
    </row>
    <row r="267" spans="1:9" ht="92.4">
      <c r="A267" s="13" t="s">
        <v>334</v>
      </c>
      <c r="B267" s="12">
        <v>907</v>
      </c>
      <c r="C267" s="7">
        <v>7</v>
      </c>
      <c r="D267" s="7">
        <v>9</v>
      </c>
      <c r="E267" s="11" t="s">
        <v>333</v>
      </c>
      <c r="F267" s="15" t="s">
        <v>3</v>
      </c>
      <c r="G267" s="10">
        <v>15</v>
      </c>
      <c r="H267" s="10">
        <v>0</v>
      </c>
      <c r="I267" s="21">
        <v>0</v>
      </c>
    </row>
    <row r="268" spans="1:9" ht="26.4">
      <c r="A268" s="13" t="s">
        <v>14</v>
      </c>
      <c r="B268" s="12">
        <v>907</v>
      </c>
      <c r="C268" s="7">
        <v>7</v>
      </c>
      <c r="D268" s="7">
        <v>9</v>
      </c>
      <c r="E268" s="11" t="s">
        <v>333</v>
      </c>
      <c r="F268" s="15" t="s">
        <v>13</v>
      </c>
      <c r="G268" s="10">
        <v>15</v>
      </c>
      <c r="H268" s="10">
        <v>0</v>
      </c>
      <c r="I268" s="21">
        <v>0</v>
      </c>
    </row>
    <row r="269" spans="1:9" s="16" customFormat="1">
      <c r="A269" s="20" t="s">
        <v>41</v>
      </c>
      <c r="B269" s="19">
        <v>907</v>
      </c>
      <c r="C269" s="18">
        <v>10</v>
      </c>
      <c r="D269" s="18">
        <v>0</v>
      </c>
      <c r="E269" s="17" t="s">
        <v>3</v>
      </c>
      <c r="F269" s="8" t="s">
        <v>3</v>
      </c>
      <c r="G269" s="22">
        <v>5425.4</v>
      </c>
      <c r="H269" s="22">
        <v>2797</v>
      </c>
      <c r="I269" s="9">
        <v>0.51553802484609434</v>
      </c>
    </row>
    <row r="270" spans="1:9" s="16" customFormat="1">
      <c r="A270" s="20" t="s">
        <v>332</v>
      </c>
      <c r="B270" s="19">
        <v>907</v>
      </c>
      <c r="C270" s="18">
        <v>10</v>
      </c>
      <c r="D270" s="18">
        <v>4</v>
      </c>
      <c r="E270" s="17" t="s">
        <v>3</v>
      </c>
      <c r="F270" s="8" t="s">
        <v>3</v>
      </c>
      <c r="G270" s="22">
        <v>5425.4</v>
      </c>
      <c r="H270" s="22">
        <v>2797</v>
      </c>
      <c r="I270" s="9">
        <v>0.51553802484609434</v>
      </c>
    </row>
    <row r="271" spans="1:9" ht="26.4">
      <c r="A271" s="13" t="s">
        <v>18</v>
      </c>
      <c r="B271" s="12">
        <v>907</v>
      </c>
      <c r="C271" s="7">
        <v>10</v>
      </c>
      <c r="D271" s="7">
        <v>4</v>
      </c>
      <c r="E271" s="11" t="s">
        <v>17</v>
      </c>
      <c r="F271" s="15" t="s">
        <v>3</v>
      </c>
      <c r="G271" s="10">
        <v>5425.4</v>
      </c>
      <c r="H271" s="10">
        <v>2797</v>
      </c>
      <c r="I271" s="21">
        <v>0.51553802484609434</v>
      </c>
    </row>
    <row r="272" spans="1:9" ht="26.4">
      <c r="A272" s="13" t="s">
        <v>39</v>
      </c>
      <c r="B272" s="12">
        <v>907</v>
      </c>
      <c r="C272" s="7">
        <v>10</v>
      </c>
      <c r="D272" s="7">
        <v>4</v>
      </c>
      <c r="E272" s="11" t="s">
        <v>38</v>
      </c>
      <c r="F272" s="15" t="s">
        <v>3</v>
      </c>
      <c r="G272" s="10">
        <v>5425.4</v>
      </c>
      <c r="H272" s="10">
        <v>2797</v>
      </c>
      <c r="I272" s="21">
        <v>0.51553802484609434</v>
      </c>
    </row>
    <row r="273" spans="1:9" ht="52.8">
      <c r="A273" s="13" t="s">
        <v>331</v>
      </c>
      <c r="B273" s="12">
        <v>907</v>
      </c>
      <c r="C273" s="7">
        <v>10</v>
      </c>
      <c r="D273" s="7">
        <v>4</v>
      </c>
      <c r="E273" s="11" t="s">
        <v>330</v>
      </c>
      <c r="F273" s="15" t="s">
        <v>3</v>
      </c>
      <c r="G273" s="10">
        <v>5425.4</v>
      </c>
      <c r="H273" s="10">
        <v>2797</v>
      </c>
      <c r="I273" s="21">
        <v>0.51553802484609434</v>
      </c>
    </row>
    <row r="274" spans="1:9" ht="16.2" customHeight="1">
      <c r="A274" s="13" t="s">
        <v>12</v>
      </c>
      <c r="B274" s="12">
        <v>907</v>
      </c>
      <c r="C274" s="7">
        <v>10</v>
      </c>
      <c r="D274" s="7">
        <v>4</v>
      </c>
      <c r="E274" s="11" t="s">
        <v>330</v>
      </c>
      <c r="F274" s="15" t="s">
        <v>10</v>
      </c>
      <c r="G274" s="10">
        <v>5425.4</v>
      </c>
      <c r="H274" s="10">
        <v>2797</v>
      </c>
      <c r="I274" s="21">
        <v>0.51553802484609434</v>
      </c>
    </row>
    <row r="275" spans="1:9" s="16" customFormat="1">
      <c r="A275" s="20" t="s">
        <v>33</v>
      </c>
      <c r="B275" s="19">
        <v>907</v>
      </c>
      <c r="C275" s="18">
        <v>11</v>
      </c>
      <c r="D275" s="18">
        <v>0</v>
      </c>
      <c r="E275" s="17" t="s">
        <v>3</v>
      </c>
      <c r="F275" s="8" t="s">
        <v>3</v>
      </c>
      <c r="G275" s="22">
        <v>58.5</v>
      </c>
      <c r="H275" s="22">
        <v>47.9</v>
      </c>
      <c r="I275" s="9">
        <v>0.81880341880341878</v>
      </c>
    </row>
    <row r="276" spans="1:9" s="16" customFormat="1">
      <c r="A276" s="20" t="s">
        <v>32</v>
      </c>
      <c r="B276" s="19">
        <v>907</v>
      </c>
      <c r="C276" s="18">
        <v>11</v>
      </c>
      <c r="D276" s="18">
        <v>1</v>
      </c>
      <c r="E276" s="17" t="s">
        <v>3</v>
      </c>
      <c r="F276" s="8" t="s">
        <v>3</v>
      </c>
      <c r="G276" s="22">
        <v>58.5</v>
      </c>
      <c r="H276" s="22">
        <v>47.9</v>
      </c>
      <c r="I276" s="9">
        <v>0.81880341880341878</v>
      </c>
    </row>
    <row r="277" spans="1:9" ht="17.399999999999999" customHeight="1">
      <c r="A277" s="13" t="s">
        <v>329</v>
      </c>
      <c r="B277" s="12">
        <v>907</v>
      </c>
      <c r="C277" s="7">
        <v>11</v>
      </c>
      <c r="D277" s="7">
        <v>1</v>
      </c>
      <c r="E277" s="11" t="s">
        <v>328</v>
      </c>
      <c r="F277" s="15" t="s">
        <v>3</v>
      </c>
      <c r="G277" s="10">
        <v>58.5</v>
      </c>
      <c r="H277" s="10">
        <v>47.9</v>
      </c>
      <c r="I277" s="21">
        <v>0.81880341880341878</v>
      </c>
    </row>
    <row r="278" spans="1:9">
      <c r="A278" s="13" t="s">
        <v>327</v>
      </c>
      <c r="B278" s="12">
        <v>907</v>
      </c>
      <c r="C278" s="7">
        <v>11</v>
      </c>
      <c r="D278" s="7">
        <v>1</v>
      </c>
      <c r="E278" s="11" t="s">
        <v>326</v>
      </c>
      <c r="F278" s="15" t="s">
        <v>3</v>
      </c>
      <c r="G278" s="10">
        <v>58.5</v>
      </c>
      <c r="H278" s="10">
        <v>47.9</v>
      </c>
      <c r="I278" s="21">
        <v>0.81880341880341878</v>
      </c>
    </row>
    <row r="279" spans="1:9" ht="42" customHeight="1">
      <c r="A279" s="13" t="s">
        <v>325</v>
      </c>
      <c r="B279" s="12">
        <v>907</v>
      </c>
      <c r="C279" s="7">
        <v>11</v>
      </c>
      <c r="D279" s="7">
        <v>1</v>
      </c>
      <c r="E279" s="11" t="s">
        <v>324</v>
      </c>
      <c r="F279" s="15" t="s">
        <v>3</v>
      </c>
      <c r="G279" s="10">
        <v>58.5</v>
      </c>
      <c r="H279" s="10">
        <v>47.9</v>
      </c>
      <c r="I279" s="21">
        <v>0.81880341880341878</v>
      </c>
    </row>
    <row r="280" spans="1:9" ht="26.4">
      <c r="A280" s="13" t="s">
        <v>14</v>
      </c>
      <c r="B280" s="12">
        <v>907</v>
      </c>
      <c r="C280" s="7">
        <v>11</v>
      </c>
      <c r="D280" s="7">
        <v>1</v>
      </c>
      <c r="E280" s="11" t="s">
        <v>324</v>
      </c>
      <c r="F280" s="15" t="s">
        <v>13</v>
      </c>
      <c r="G280" s="10">
        <v>58.5</v>
      </c>
      <c r="H280" s="10">
        <v>47.9</v>
      </c>
      <c r="I280" s="21">
        <v>0.81880341880341878</v>
      </c>
    </row>
    <row r="281" spans="1:9" s="16" customFormat="1">
      <c r="A281" s="20" t="s">
        <v>323</v>
      </c>
      <c r="B281" s="19">
        <v>910</v>
      </c>
      <c r="C281" s="18">
        <v>0</v>
      </c>
      <c r="D281" s="18">
        <v>0</v>
      </c>
      <c r="E281" s="17" t="s">
        <v>3</v>
      </c>
      <c r="F281" s="8" t="s">
        <v>3</v>
      </c>
      <c r="G281" s="22">
        <v>77315.199999999997</v>
      </c>
      <c r="H281" s="22">
        <v>41122.9</v>
      </c>
      <c r="I281" s="9">
        <v>0.53188635611108814</v>
      </c>
    </row>
    <row r="282" spans="1:9" s="16" customFormat="1">
      <c r="A282" s="20" t="s">
        <v>20</v>
      </c>
      <c r="B282" s="19">
        <v>910</v>
      </c>
      <c r="C282" s="18">
        <v>1</v>
      </c>
      <c r="D282" s="18">
        <v>0</v>
      </c>
      <c r="E282" s="17" t="s">
        <v>3</v>
      </c>
      <c r="F282" s="8" t="s">
        <v>3</v>
      </c>
      <c r="G282" s="22">
        <v>21018.5</v>
      </c>
      <c r="H282" s="22">
        <v>13002</v>
      </c>
      <c r="I282" s="9">
        <v>0.61859790184837171</v>
      </c>
    </row>
    <row r="283" spans="1:9" s="16" customFormat="1" ht="39.6">
      <c r="A283" s="20" t="s">
        <v>19</v>
      </c>
      <c r="B283" s="19">
        <v>910</v>
      </c>
      <c r="C283" s="18">
        <v>1</v>
      </c>
      <c r="D283" s="18">
        <v>6</v>
      </c>
      <c r="E283" s="17" t="s">
        <v>3</v>
      </c>
      <c r="F283" s="8" t="s">
        <v>3</v>
      </c>
      <c r="G283" s="22">
        <v>7775.3</v>
      </c>
      <c r="H283" s="22">
        <v>4319.2</v>
      </c>
      <c r="I283" s="9">
        <v>0.55550268156855676</v>
      </c>
    </row>
    <row r="284" spans="1:9" ht="26.4">
      <c r="A284" s="13" t="s">
        <v>18</v>
      </c>
      <c r="B284" s="12">
        <v>910</v>
      </c>
      <c r="C284" s="7">
        <v>1</v>
      </c>
      <c r="D284" s="7">
        <v>6</v>
      </c>
      <c r="E284" s="11" t="s">
        <v>17</v>
      </c>
      <c r="F284" s="15" t="s">
        <v>3</v>
      </c>
      <c r="G284" s="10">
        <v>6286.3</v>
      </c>
      <c r="H284" s="10">
        <v>3541.8</v>
      </c>
      <c r="I284" s="21">
        <v>0.563415681720567</v>
      </c>
    </row>
    <row r="285" spans="1:9">
      <c r="A285" s="13" t="s">
        <v>16</v>
      </c>
      <c r="B285" s="12">
        <v>910</v>
      </c>
      <c r="C285" s="7">
        <v>1</v>
      </c>
      <c r="D285" s="7">
        <v>6</v>
      </c>
      <c r="E285" s="11" t="s">
        <v>15</v>
      </c>
      <c r="F285" s="15" t="s">
        <v>3</v>
      </c>
      <c r="G285" s="10">
        <v>6286.3</v>
      </c>
      <c r="H285" s="10">
        <v>3541.8</v>
      </c>
      <c r="I285" s="21">
        <v>0.563415681720567</v>
      </c>
    </row>
    <row r="286" spans="1:9" ht="26.4">
      <c r="A286" s="13" t="s">
        <v>6</v>
      </c>
      <c r="B286" s="12">
        <v>910</v>
      </c>
      <c r="C286" s="7">
        <v>1</v>
      </c>
      <c r="D286" s="7">
        <v>6</v>
      </c>
      <c r="E286" s="11" t="s">
        <v>11</v>
      </c>
      <c r="F286" s="15" t="s">
        <v>3</v>
      </c>
      <c r="G286" s="10">
        <v>5786.3</v>
      </c>
      <c r="H286" s="10">
        <v>3078.6</v>
      </c>
      <c r="I286" s="21">
        <v>0.53204984186786031</v>
      </c>
    </row>
    <row r="287" spans="1:9" ht="66">
      <c r="A287" s="13" t="s">
        <v>2</v>
      </c>
      <c r="B287" s="12">
        <v>910</v>
      </c>
      <c r="C287" s="7">
        <v>1</v>
      </c>
      <c r="D287" s="7">
        <v>6</v>
      </c>
      <c r="E287" s="11" t="s">
        <v>11</v>
      </c>
      <c r="F287" s="15" t="s">
        <v>1</v>
      </c>
      <c r="G287" s="10">
        <v>5608.9</v>
      </c>
      <c r="H287" s="10">
        <v>3025.5</v>
      </c>
      <c r="I287" s="21">
        <v>0.5394105796145412</v>
      </c>
    </row>
    <row r="288" spans="1:9" ht="26.4">
      <c r="A288" s="13" t="s">
        <v>14</v>
      </c>
      <c r="B288" s="12">
        <v>910</v>
      </c>
      <c r="C288" s="7">
        <v>1</v>
      </c>
      <c r="D288" s="7">
        <v>6</v>
      </c>
      <c r="E288" s="11" t="s">
        <v>11</v>
      </c>
      <c r="F288" s="15" t="s">
        <v>13</v>
      </c>
      <c r="G288" s="10">
        <v>177</v>
      </c>
      <c r="H288" s="10">
        <v>53.1</v>
      </c>
      <c r="I288" s="21">
        <v>0.3</v>
      </c>
    </row>
    <row r="289" spans="1:9">
      <c r="A289" s="13" t="s">
        <v>168</v>
      </c>
      <c r="B289" s="12">
        <v>910</v>
      </c>
      <c r="C289" s="7">
        <v>1</v>
      </c>
      <c r="D289" s="7">
        <v>6</v>
      </c>
      <c r="E289" s="11" t="s">
        <v>11</v>
      </c>
      <c r="F289" s="15" t="s">
        <v>166</v>
      </c>
      <c r="G289" s="10">
        <v>0.4</v>
      </c>
      <c r="H289" s="10">
        <v>0</v>
      </c>
      <c r="I289" s="21">
        <v>0</v>
      </c>
    </row>
    <row r="290" spans="1:9" ht="41.4" customHeight="1">
      <c r="A290" s="13" t="s">
        <v>4</v>
      </c>
      <c r="B290" s="12">
        <v>910</v>
      </c>
      <c r="C290" s="7">
        <v>1</v>
      </c>
      <c r="D290" s="7">
        <v>6</v>
      </c>
      <c r="E290" s="11" t="s">
        <v>9</v>
      </c>
      <c r="F290" s="15" t="s">
        <v>3</v>
      </c>
      <c r="G290" s="10">
        <v>500</v>
      </c>
      <c r="H290" s="10">
        <v>463.2</v>
      </c>
      <c r="I290" s="21">
        <v>0.9264</v>
      </c>
    </row>
    <row r="291" spans="1:9" ht="66">
      <c r="A291" s="13" t="s">
        <v>2</v>
      </c>
      <c r="B291" s="12">
        <v>910</v>
      </c>
      <c r="C291" s="7">
        <v>1</v>
      </c>
      <c r="D291" s="7">
        <v>6</v>
      </c>
      <c r="E291" s="11" t="s">
        <v>9</v>
      </c>
      <c r="F291" s="15" t="s">
        <v>1</v>
      </c>
      <c r="G291" s="10">
        <v>500</v>
      </c>
      <c r="H291" s="10">
        <v>463.2</v>
      </c>
      <c r="I291" s="21">
        <v>0.9264</v>
      </c>
    </row>
    <row r="292" spans="1:9" ht="52.8">
      <c r="A292" s="13" t="s">
        <v>298</v>
      </c>
      <c r="B292" s="12">
        <v>910</v>
      </c>
      <c r="C292" s="7">
        <v>1</v>
      </c>
      <c r="D292" s="7">
        <v>6</v>
      </c>
      <c r="E292" s="11" t="s">
        <v>297</v>
      </c>
      <c r="F292" s="15" t="s">
        <v>3</v>
      </c>
      <c r="G292" s="10">
        <v>1489</v>
      </c>
      <c r="H292" s="10">
        <v>777.4</v>
      </c>
      <c r="I292" s="21">
        <v>0.52209536601746132</v>
      </c>
    </row>
    <row r="293" spans="1:9" ht="26.4">
      <c r="A293" s="13" t="s">
        <v>296</v>
      </c>
      <c r="B293" s="12">
        <v>910</v>
      </c>
      <c r="C293" s="7">
        <v>1</v>
      </c>
      <c r="D293" s="7">
        <v>6</v>
      </c>
      <c r="E293" s="11" t="s">
        <v>295</v>
      </c>
      <c r="F293" s="15" t="s">
        <v>3</v>
      </c>
      <c r="G293" s="10">
        <v>1489</v>
      </c>
      <c r="H293" s="10">
        <v>777.4</v>
      </c>
      <c r="I293" s="21">
        <v>0.52209536601746132</v>
      </c>
    </row>
    <row r="294" spans="1:9" ht="31.2" customHeight="1">
      <c r="A294" s="13" t="s">
        <v>317</v>
      </c>
      <c r="B294" s="12">
        <v>910</v>
      </c>
      <c r="C294" s="7">
        <v>1</v>
      </c>
      <c r="D294" s="7">
        <v>6</v>
      </c>
      <c r="E294" s="11" t="s">
        <v>316</v>
      </c>
      <c r="F294" s="15" t="s">
        <v>3</v>
      </c>
      <c r="G294" s="10">
        <v>43.8</v>
      </c>
      <c r="H294" s="10">
        <v>25</v>
      </c>
      <c r="I294" s="21">
        <v>0.57077625570776258</v>
      </c>
    </row>
    <row r="295" spans="1:9" ht="26.4">
      <c r="A295" s="13" t="s">
        <v>14</v>
      </c>
      <c r="B295" s="12">
        <v>910</v>
      </c>
      <c r="C295" s="7">
        <v>1</v>
      </c>
      <c r="D295" s="7">
        <v>6</v>
      </c>
      <c r="E295" s="11" t="s">
        <v>316</v>
      </c>
      <c r="F295" s="15" t="s">
        <v>13</v>
      </c>
      <c r="G295" s="10">
        <v>43.8</v>
      </c>
      <c r="H295" s="10">
        <v>25</v>
      </c>
      <c r="I295" s="21">
        <v>0.57077625570776258</v>
      </c>
    </row>
    <row r="296" spans="1:9" ht="26.4">
      <c r="A296" s="13" t="s">
        <v>315</v>
      </c>
      <c r="B296" s="12">
        <v>910</v>
      </c>
      <c r="C296" s="7">
        <v>1</v>
      </c>
      <c r="D296" s="7">
        <v>6</v>
      </c>
      <c r="E296" s="11" t="s">
        <v>314</v>
      </c>
      <c r="F296" s="15" t="s">
        <v>3</v>
      </c>
      <c r="G296" s="10">
        <v>1445.2</v>
      </c>
      <c r="H296" s="10">
        <v>752.4</v>
      </c>
      <c r="I296" s="21">
        <v>0.52061998339330195</v>
      </c>
    </row>
    <row r="297" spans="1:9" ht="26.4">
      <c r="A297" s="13" t="s">
        <v>14</v>
      </c>
      <c r="B297" s="12">
        <v>910</v>
      </c>
      <c r="C297" s="7">
        <v>1</v>
      </c>
      <c r="D297" s="7">
        <v>6</v>
      </c>
      <c r="E297" s="11" t="s">
        <v>314</v>
      </c>
      <c r="F297" s="15" t="s">
        <v>13</v>
      </c>
      <c r="G297" s="10">
        <v>1445.2</v>
      </c>
      <c r="H297" s="10">
        <v>752.4</v>
      </c>
      <c r="I297" s="21">
        <v>0.52061998339330195</v>
      </c>
    </row>
    <row r="298" spans="1:9" s="16" customFormat="1">
      <c r="A298" s="20" t="s">
        <v>212</v>
      </c>
      <c r="B298" s="19">
        <v>910</v>
      </c>
      <c r="C298" s="18">
        <v>1</v>
      </c>
      <c r="D298" s="18">
        <v>13</v>
      </c>
      <c r="E298" s="17" t="s">
        <v>3</v>
      </c>
      <c r="F298" s="8" t="s">
        <v>3</v>
      </c>
      <c r="G298" s="22">
        <v>13243.2</v>
      </c>
      <c r="H298" s="22">
        <v>8682.7999999999993</v>
      </c>
      <c r="I298" s="9">
        <v>0.65564214087229666</v>
      </c>
    </row>
    <row r="299" spans="1:9">
      <c r="A299" s="13" t="s">
        <v>322</v>
      </c>
      <c r="B299" s="12">
        <v>910</v>
      </c>
      <c r="C299" s="7">
        <v>1</v>
      </c>
      <c r="D299" s="7">
        <v>13</v>
      </c>
      <c r="E299" s="11" t="s">
        <v>321</v>
      </c>
      <c r="F299" s="15" t="s">
        <v>3</v>
      </c>
      <c r="G299" s="10">
        <v>12508.1</v>
      </c>
      <c r="H299" s="10">
        <v>8279</v>
      </c>
      <c r="I299" s="21">
        <v>0.66189109457071815</v>
      </c>
    </row>
    <row r="300" spans="1:9" ht="26.4">
      <c r="A300" s="13" t="s">
        <v>320</v>
      </c>
      <c r="B300" s="12">
        <v>910</v>
      </c>
      <c r="C300" s="7">
        <v>1</v>
      </c>
      <c r="D300" s="7">
        <v>13</v>
      </c>
      <c r="E300" s="11" t="s">
        <v>319</v>
      </c>
      <c r="F300" s="15" t="s">
        <v>3</v>
      </c>
      <c r="G300" s="10">
        <v>10008.1</v>
      </c>
      <c r="H300" s="10">
        <v>6416.1</v>
      </c>
      <c r="I300" s="21">
        <v>0.64109071651961913</v>
      </c>
    </row>
    <row r="301" spans="1:9" ht="66">
      <c r="A301" s="13" t="s">
        <v>2</v>
      </c>
      <c r="B301" s="12">
        <v>910</v>
      </c>
      <c r="C301" s="7">
        <v>1</v>
      </c>
      <c r="D301" s="7">
        <v>13</v>
      </c>
      <c r="E301" s="11" t="s">
        <v>319</v>
      </c>
      <c r="F301" s="15" t="s">
        <v>1</v>
      </c>
      <c r="G301" s="10">
        <v>9881.1</v>
      </c>
      <c r="H301" s="10">
        <v>6310.5</v>
      </c>
      <c r="I301" s="21">
        <v>0.63864347086862794</v>
      </c>
    </row>
    <row r="302" spans="1:9" ht="26.4">
      <c r="A302" s="13" t="s">
        <v>14</v>
      </c>
      <c r="B302" s="12">
        <v>910</v>
      </c>
      <c r="C302" s="7">
        <v>1</v>
      </c>
      <c r="D302" s="7">
        <v>13</v>
      </c>
      <c r="E302" s="11" t="s">
        <v>319</v>
      </c>
      <c r="F302" s="15" t="s">
        <v>13</v>
      </c>
      <c r="G302" s="10">
        <v>127</v>
      </c>
      <c r="H302" s="10">
        <v>105.6</v>
      </c>
      <c r="I302" s="21">
        <v>0.83149606299212597</v>
      </c>
    </row>
    <row r="303" spans="1:9">
      <c r="A303" s="13" t="s">
        <v>168</v>
      </c>
      <c r="B303" s="12">
        <v>910</v>
      </c>
      <c r="C303" s="7">
        <v>1</v>
      </c>
      <c r="D303" s="7">
        <v>13</v>
      </c>
      <c r="E303" s="11" t="s">
        <v>319</v>
      </c>
      <c r="F303" s="15" t="s">
        <v>166</v>
      </c>
      <c r="G303" s="10">
        <v>0</v>
      </c>
      <c r="H303" s="10">
        <v>0</v>
      </c>
      <c r="I303" s="21">
        <v>0</v>
      </c>
    </row>
    <row r="304" spans="1:9" ht="43.2" customHeight="1">
      <c r="A304" s="13" t="s">
        <v>4</v>
      </c>
      <c r="B304" s="12">
        <v>910</v>
      </c>
      <c r="C304" s="7">
        <v>1</v>
      </c>
      <c r="D304" s="7">
        <v>13</v>
      </c>
      <c r="E304" s="11" t="s">
        <v>318</v>
      </c>
      <c r="F304" s="15" t="s">
        <v>3</v>
      </c>
      <c r="G304" s="10">
        <v>2500</v>
      </c>
      <c r="H304" s="10">
        <v>1863</v>
      </c>
      <c r="I304" s="21">
        <v>0.74519999999999997</v>
      </c>
    </row>
    <row r="305" spans="1:9" ht="66">
      <c r="A305" s="13" t="s">
        <v>2</v>
      </c>
      <c r="B305" s="12">
        <v>910</v>
      </c>
      <c r="C305" s="7">
        <v>1</v>
      </c>
      <c r="D305" s="7">
        <v>13</v>
      </c>
      <c r="E305" s="11" t="s">
        <v>318</v>
      </c>
      <c r="F305" s="15" t="s">
        <v>1</v>
      </c>
      <c r="G305" s="10">
        <v>2500</v>
      </c>
      <c r="H305" s="10">
        <v>1863</v>
      </c>
      <c r="I305" s="21">
        <v>0.74519999999999997</v>
      </c>
    </row>
    <row r="306" spans="1:9" ht="52.8">
      <c r="A306" s="13" t="s">
        <v>298</v>
      </c>
      <c r="B306" s="12">
        <v>910</v>
      </c>
      <c r="C306" s="7">
        <v>1</v>
      </c>
      <c r="D306" s="7">
        <v>13</v>
      </c>
      <c r="E306" s="11" t="s">
        <v>297</v>
      </c>
      <c r="F306" s="15" t="s">
        <v>3</v>
      </c>
      <c r="G306" s="10">
        <v>735.1</v>
      </c>
      <c r="H306" s="10">
        <v>403.8</v>
      </c>
      <c r="I306" s="21">
        <v>0.54931301863692017</v>
      </c>
    </row>
    <row r="307" spans="1:9" ht="26.4">
      <c r="A307" s="13" t="s">
        <v>296</v>
      </c>
      <c r="B307" s="12">
        <v>910</v>
      </c>
      <c r="C307" s="7">
        <v>1</v>
      </c>
      <c r="D307" s="7">
        <v>13</v>
      </c>
      <c r="E307" s="11" t="s">
        <v>295</v>
      </c>
      <c r="F307" s="15" t="s">
        <v>3</v>
      </c>
      <c r="G307" s="10">
        <v>735.1</v>
      </c>
      <c r="H307" s="10">
        <v>403.8</v>
      </c>
      <c r="I307" s="21">
        <v>0.54931301863692017</v>
      </c>
    </row>
    <row r="308" spans="1:9" ht="28.95" customHeight="1">
      <c r="A308" s="13" t="s">
        <v>317</v>
      </c>
      <c r="B308" s="12">
        <v>910</v>
      </c>
      <c r="C308" s="7">
        <v>1</v>
      </c>
      <c r="D308" s="7">
        <v>13</v>
      </c>
      <c r="E308" s="11" t="s">
        <v>316</v>
      </c>
      <c r="F308" s="15" t="s">
        <v>3</v>
      </c>
      <c r="G308" s="10">
        <v>79.900000000000006</v>
      </c>
      <c r="H308" s="10">
        <v>79.7</v>
      </c>
      <c r="I308" s="21">
        <v>0.99749687108886109</v>
      </c>
    </row>
    <row r="309" spans="1:9" ht="26.4">
      <c r="A309" s="13" t="s">
        <v>14</v>
      </c>
      <c r="B309" s="12">
        <v>910</v>
      </c>
      <c r="C309" s="7">
        <v>1</v>
      </c>
      <c r="D309" s="7">
        <v>13</v>
      </c>
      <c r="E309" s="11" t="s">
        <v>316</v>
      </c>
      <c r="F309" s="15" t="s">
        <v>13</v>
      </c>
      <c r="G309" s="10">
        <v>79.900000000000006</v>
      </c>
      <c r="H309" s="10">
        <v>79.7</v>
      </c>
      <c r="I309" s="21">
        <v>0.99749687108886109</v>
      </c>
    </row>
    <row r="310" spans="1:9" ht="26.4">
      <c r="A310" s="13" t="s">
        <v>315</v>
      </c>
      <c r="B310" s="12">
        <v>910</v>
      </c>
      <c r="C310" s="7">
        <v>1</v>
      </c>
      <c r="D310" s="7">
        <v>13</v>
      </c>
      <c r="E310" s="11" t="s">
        <v>314</v>
      </c>
      <c r="F310" s="15" t="s">
        <v>3</v>
      </c>
      <c r="G310" s="10">
        <v>655.20000000000005</v>
      </c>
      <c r="H310" s="10">
        <v>324.10000000000002</v>
      </c>
      <c r="I310" s="21">
        <v>0.49465811965811968</v>
      </c>
    </row>
    <row r="311" spans="1:9" ht="26.4">
      <c r="A311" s="13" t="s">
        <v>14</v>
      </c>
      <c r="B311" s="12">
        <v>910</v>
      </c>
      <c r="C311" s="7">
        <v>1</v>
      </c>
      <c r="D311" s="7">
        <v>13</v>
      </c>
      <c r="E311" s="11" t="s">
        <v>314</v>
      </c>
      <c r="F311" s="15" t="s">
        <v>13</v>
      </c>
      <c r="G311" s="10">
        <v>655.20000000000005</v>
      </c>
      <c r="H311" s="10">
        <v>324.10000000000002</v>
      </c>
      <c r="I311" s="21">
        <v>0.49465811965811968</v>
      </c>
    </row>
    <row r="312" spans="1:9" s="16" customFormat="1">
      <c r="A312" s="20" t="s">
        <v>163</v>
      </c>
      <c r="B312" s="19">
        <v>910</v>
      </c>
      <c r="C312" s="18">
        <v>7</v>
      </c>
      <c r="D312" s="18">
        <v>0</v>
      </c>
      <c r="E312" s="17" t="s">
        <v>3</v>
      </c>
      <c r="F312" s="8" t="s">
        <v>3</v>
      </c>
      <c r="G312" s="22">
        <v>38</v>
      </c>
      <c r="H312" s="22">
        <v>15</v>
      </c>
      <c r="I312" s="9">
        <v>0.39473684210526316</v>
      </c>
    </row>
    <row r="313" spans="1:9" s="16" customFormat="1" ht="26.4">
      <c r="A313" s="20" t="s">
        <v>162</v>
      </c>
      <c r="B313" s="19">
        <v>910</v>
      </c>
      <c r="C313" s="18">
        <v>7</v>
      </c>
      <c r="D313" s="18">
        <v>5</v>
      </c>
      <c r="E313" s="17" t="s">
        <v>3</v>
      </c>
      <c r="F313" s="8" t="s">
        <v>3</v>
      </c>
      <c r="G313" s="22">
        <v>38</v>
      </c>
      <c r="H313" s="22">
        <v>15</v>
      </c>
      <c r="I313" s="9">
        <v>0.39473684210526316</v>
      </c>
    </row>
    <row r="314" spans="1:9" ht="52.8">
      <c r="A314" s="13" t="s">
        <v>298</v>
      </c>
      <c r="B314" s="12">
        <v>910</v>
      </c>
      <c r="C314" s="7">
        <v>7</v>
      </c>
      <c r="D314" s="7">
        <v>5</v>
      </c>
      <c r="E314" s="11" t="s">
        <v>297</v>
      </c>
      <c r="F314" s="15" t="s">
        <v>3</v>
      </c>
      <c r="G314" s="10">
        <v>38</v>
      </c>
      <c r="H314" s="10">
        <v>15</v>
      </c>
      <c r="I314" s="21">
        <v>0.39473684210526316</v>
      </c>
    </row>
    <row r="315" spans="1:9" ht="26.4">
      <c r="A315" s="13" t="s">
        <v>296</v>
      </c>
      <c r="B315" s="12">
        <v>910</v>
      </c>
      <c r="C315" s="7">
        <v>7</v>
      </c>
      <c r="D315" s="7">
        <v>5</v>
      </c>
      <c r="E315" s="11" t="s">
        <v>295</v>
      </c>
      <c r="F315" s="15" t="s">
        <v>3</v>
      </c>
      <c r="G315" s="10">
        <v>38</v>
      </c>
      <c r="H315" s="10">
        <v>15</v>
      </c>
      <c r="I315" s="21">
        <v>0.39473684210526316</v>
      </c>
    </row>
    <row r="316" spans="1:9" ht="26.4">
      <c r="A316" s="13" t="s">
        <v>313</v>
      </c>
      <c r="B316" s="12">
        <v>910</v>
      </c>
      <c r="C316" s="7">
        <v>7</v>
      </c>
      <c r="D316" s="7">
        <v>5</v>
      </c>
      <c r="E316" s="11" t="s">
        <v>312</v>
      </c>
      <c r="F316" s="15" t="s">
        <v>3</v>
      </c>
      <c r="G316" s="10">
        <v>38</v>
      </c>
      <c r="H316" s="10">
        <v>15</v>
      </c>
      <c r="I316" s="21">
        <v>0.39473684210526316</v>
      </c>
    </row>
    <row r="317" spans="1:9" ht="26.4">
      <c r="A317" s="13" t="s">
        <v>14</v>
      </c>
      <c r="B317" s="12">
        <v>910</v>
      </c>
      <c r="C317" s="7">
        <v>7</v>
      </c>
      <c r="D317" s="7">
        <v>5</v>
      </c>
      <c r="E317" s="11" t="s">
        <v>312</v>
      </c>
      <c r="F317" s="15" t="s">
        <v>13</v>
      </c>
      <c r="G317" s="10">
        <v>38</v>
      </c>
      <c r="H317" s="10">
        <v>15</v>
      </c>
      <c r="I317" s="21">
        <v>0.39473684210526316</v>
      </c>
    </row>
    <row r="318" spans="1:9" s="16" customFormat="1" ht="26.4">
      <c r="A318" s="20" t="s">
        <v>311</v>
      </c>
      <c r="B318" s="19">
        <v>910</v>
      </c>
      <c r="C318" s="18">
        <v>13</v>
      </c>
      <c r="D318" s="18">
        <v>0</v>
      </c>
      <c r="E318" s="17" t="s">
        <v>3</v>
      </c>
      <c r="F318" s="8" t="s">
        <v>3</v>
      </c>
      <c r="G318" s="22">
        <v>173.7</v>
      </c>
      <c r="H318" s="22">
        <v>17.2</v>
      </c>
      <c r="I318" s="9">
        <v>9.9021301093839956E-2</v>
      </c>
    </row>
    <row r="319" spans="1:9" s="16" customFormat="1" ht="26.4">
      <c r="A319" s="20" t="s">
        <v>310</v>
      </c>
      <c r="B319" s="19">
        <v>910</v>
      </c>
      <c r="C319" s="18">
        <v>13</v>
      </c>
      <c r="D319" s="18">
        <v>1</v>
      </c>
      <c r="E319" s="17" t="s">
        <v>3</v>
      </c>
      <c r="F319" s="8" t="s">
        <v>3</v>
      </c>
      <c r="G319" s="22">
        <v>173.7</v>
      </c>
      <c r="H319" s="22">
        <v>17.2</v>
      </c>
      <c r="I319" s="9">
        <v>9.9021301093839956E-2</v>
      </c>
    </row>
    <row r="320" spans="1:9" ht="52.8">
      <c r="A320" s="13" t="s">
        <v>298</v>
      </c>
      <c r="B320" s="12">
        <v>910</v>
      </c>
      <c r="C320" s="7">
        <v>13</v>
      </c>
      <c r="D320" s="7">
        <v>1</v>
      </c>
      <c r="E320" s="11" t="s">
        <v>297</v>
      </c>
      <c r="F320" s="15" t="s">
        <v>3</v>
      </c>
      <c r="G320" s="10">
        <v>173.7</v>
      </c>
      <c r="H320" s="10">
        <v>17.2</v>
      </c>
      <c r="I320" s="21">
        <v>9.9021301093839956E-2</v>
      </c>
    </row>
    <row r="321" spans="1:9" ht="26.4">
      <c r="A321" s="13" t="s">
        <v>296</v>
      </c>
      <c r="B321" s="12">
        <v>910</v>
      </c>
      <c r="C321" s="7">
        <v>13</v>
      </c>
      <c r="D321" s="7">
        <v>1</v>
      </c>
      <c r="E321" s="11" t="s">
        <v>295</v>
      </c>
      <c r="F321" s="15" t="s">
        <v>3</v>
      </c>
      <c r="G321" s="10">
        <v>173.7</v>
      </c>
      <c r="H321" s="10">
        <v>17.2</v>
      </c>
      <c r="I321" s="21">
        <v>9.9021301093839956E-2</v>
      </c>
    </row>
    <row r="322" spans="1:9" ht="26.4">
      <c r="A322" s="13" t="s">
        <v>309</v>
      </c>
      <c r="B322" s="12">
        <v>910</v>
      </c>
      <c r="C322" s="7">
        <v>13</v>
      </c>
      <c r="D322" s="7">
        <v>1</v>
      </c>
      <c r="E322" s="11" t="s">
        <v>307</v>
      </c>
      <c r="F322" s="15" t="s">
        <v>3</v>
      </c>
      <c r="G322" s="10">
        <v>173.7</v>
      </c>
      <c r="H322" s="10">
        <v>17.2</v>
      </c>
      <c r="I322" s="21">
        <v>9.9021301093839956E-2</v>
      </c>
    </row>
    <row r="323" spans="1:9" ht="26.4">
      <c r="A323" s="13" t="s">
        <v>308</v>
      </c>
      <c r="B323" s="12">
        <v>910</v>
      </c>
      <c r="C323" s="7">
        <v>13</v>
      </c>
      <c r="D323" s="7">
        <v>1</v>
      </c>
      <c r="E323" s="11" t="s">
        <v>307</v>
      </c>
      <c r="F323" s="15" t="s">
        <v>306</v>
      </c>
      <c r="G323" s="10">
        <v>173.7</v>
      </c>
      <c r="H323" s="10">
        <v>17.2</v>
      </c>
      <c r="I323" s="21">
        <v>9.9021301093839956E-2</v>
      </c>
    </row>
    <row r="324" spans="1:9" s="16" customFormat="1" ht="39.6">
      <c r="A324" s="20" t="s">
        <v>305</v>
      </c>
      <c r="B324" s="19">
        <v>910</v>
      </c>
      <c r="C324" s="18">
        <v>14</v>
      </c>
      <c r="D324" s="18">
        <v>0</v>
      </c>
      <c r="E324" s="17" t="s">
        <v>3</v>
      </c>
      <c r="F324" s="8" t="s">
        <v>3</v>
      </c>
      <c r="G324" s="22">
        <v>56085</v>
      </c>
      <c r="H324" s="22">
        <v>28088.7</v>
      </c>
      <c r="I324" s="9">
        <v>0.50082374966568599</v>
      </c>
    </row>
    <row r="325" spans="1:9" s="16" customFormat="1" ht="39.6">
      <c r="A325" s="20" t="s">
        <v>304</v>
      </c>
      <c r="B325" s="19">
        <v>910</v>
      </c>
      <c r="C325" s="18">
        <v>14</v>
      </c>
      <c r="D325" s="18">
        <v>1</v>
      </c>
      <c r="E325" s="17" t="s">
        <v>3</v>
      </c>
      <c r="F325" s="8" t="s">
        <v>3</v>
      </c>
      <c r="G325" s="22">
        <v>52085</v>
      </c>
      <c r="H325" s="22">
        <v>26393.7</v>
      </c>
      <c r="I325" s="9">
        <v>0.50674282422962469</v>
      </c>
    </row>
    <row r="326" spans="1:9" ht="52.8">
      <c r="A326" s="13" t="s">
        <v>298</v>
      </c>
      <c r="B326" s="12">
        <v>910</v>
      </c>
      <c r="C326" s="7">
        <v>14</v>
      </c>
      <c r="D326" s="7">
        <v>1</v>
      </c>
      <c r="E326" s="11" t="s">
        <v>297</v>
      </c>
      <c r="F326" s="15" t="s">
        <v>3</v>
      </c>
      <c r="G326" s="10">
        <v>52085</v>
      </c>
      <c r="H326" s="10">
        <v>26393.7</v>
      </c>
      <c r="I326" s="21">
        <v>0.50674282422962469</v>
      </c>
    </row>
    <row r="327" spans="1:9" ht="26.4">
      <c r="A327" s="13" t="s">
        <v>296</v>
      </c>
      <c r="B327" s="12">
        <v>910</v>
      </c>
      <c r="C327" s="7">
        <v>14</v>
      </c>
      <c r="D327" s="7">
        <v>1</v>
      </c>
      <c r="E327" s="11" t="s">
        <v>295</v>
      </c>
      <c r="F327" s="15" t="s">
        <v>3</v>
      </c>
      <c r="G327" s="10">
        <v>52085</v>
      </c>
      <c r="H327" s="10">
        <v>26393.7</v>
      </c>
      <c r="I327" s="21">
        <v>0.50674282422962469</v>
      </c>
    </row>
    <row r="328" spans="1:9" ht="26.4">
      <c r="A328" s="13" t="s">
        <v>303</v>
      </c>
      <c r="B328" s="12">
        <v>910</v>
      </c>
      <c r="C328" s="7">
        <v>14</v>
      </c>
      <c r="D328" s="7">
        <v>1</v>
      </c>
      <c r="E328" s="11" t="s">
        <v>302</v>
      </c>
      <c r="F328" s="15" t="s">
        <v>3</v>
      </c>
      <c r="G328" s="10">
        <v>46433.4</v>
      </c>
      <c r="H328" s="10">
        <v>22607.7</v>
      </c>
      <c r="I328" s="21">
        <v>0.48688444094121902</v>
      </c>
    </row>
    <row r="329" spans="1:9">
      <c r="A329" s="13" t="s">
        <v>293</v>
      </c>
      <c r="B329" s="12">
        <v>910</v>
      </c>
      <c r="C329" s="7">
        <v>14</v>
      </c>
      <c r="D329" s="7">
        <v>1</v>
      </c>
      <c r="E329" s="11" t="s">
        <v>302</v>
      </c>
      <c r="F329" s="15" t="s">
        <v>291</v>
      </c>
      <c r="G329" s="10">
        <v>46433.4</v>
      </c>
      <c r="H329" s="10">
        <v>22607.7</v>
      </c>
      <c r="I329" s="21">
        <v>0.48688444094121902</v>
      </c>
    </row>
    <row r="330" spans="1:9" ht="42.6" customHeight="1">
      <c r="A330" s="13" t="s">
        <v>301</v>
      </c>
      <c r="B330" s="12">
        <v>910</v>
      </c>
      <c r="C330" s="7">
        <v>14</v>
      </c>
      <c r="D330" s="7">
        <v>1</v>
      </c>
      <c r="E330" s="11" t="s">
        <v>300</v>
      </c>
      <c r="F330" s="15" t="s">
        <v>3</v>
      </c>
      <c r="G330" s="10">
        <v>5651.6</v>
      </c>
      <c r="H330" s="10">
        <v>3786</v>
      </c>
      <c r="I330" s="21">
        <v>0.66989878972326411</v>
      </c>
    </row>
    <row r="331" spans="1:9">
      <c r="A331" s="13" t="s">
        <v>293</v>
      </c>
      <c r="B331" s="12">
        <v>910</v>
      </c>
      <c r="C331" s="7">
        <v>14</v>
      </c>
      <c r="D331" s="7">
        <v>1</v>
      </c>
      <c r="E331" s="11" t="s">
        <v>300</v>
      </c>
      <c r="F331" s="15" t="s">
        <v>291</v>
      </c>
      <c r="G331" s="10">
        <v>5651.6</v>
      </c>
      <c r="H331" s="10">
        <v>3786</v>
      </c>
      <c r="I331" s="21">
        <v>0.66989878972326411</v>
      </c>
    </row>
    <row r="332" spans="1:9" s="16" customFormat="1" ht="27" customHeight="1">
      <c r="A332" s="20" t="s">
        <v>299</v>
      </c>
      <c r="B332" s="19">
        <v>910</v>
      </c>
      <c r="C332" s="18">
        <v>14</v>
      </c>
      <c r="D332" s="18">
        <v>3</v>
      </c>
      <c r="E332" s="17" t="s">
        <v>3</v>
      </c>
      <c r="F332" s="8" t="s">
        <v>3</v>
      </c>
      <c r="G332" s="22">
        <v>4000</v>
      </c>
      <c r="H332" s="22">
        <v>1695</v>
      </c>
      <c r="I332" s="9">
        <v>0.42375000000000002</v>
      </c>
    </row>
    <row r="333" spans="1:9" ht="52.8">
      <c r="A333" s="13" t="s">
        <v>298</v>
      </c>
      <c r="B333" s="12">
        <v>910</v>
      </c>
      <c r="C333" s="7">
        <v>14</v>
      </c>
      <c r="D333" s="7">
        <v>3</v>
      </c>
      <c r="E333" s="11" t="s">
        <v>297</v>
      </c>
      <c r="F333" s="15" t="s">
        <v>3</v>
      </c>
      <c r="G333" s="10">
        <v>4000</v>
      </c>
      <c r="H333" s="10">
        <v>1695</v>
      </c>
      <c r="I333" s="21">
        <v>0.42375000000000002</v>
      </c>
    </row>
    <row r="334" spans="1:9" ht="26.4">
      <c r="A334" s="13" t="s">
        <v>296</v>
      </c>
      <c r="B334" s="12">
        <v>910</v>
      </c>
      <c r="C334" s="7">
        <v>14</v>
      </c>
      <c r="D334" s="7">
        <v>3</v>
      </c>
      <c r="E334" s="11" t="s">
        <v>295</v>
      </c>
      <c r="F334" s="15" t="s">
        <v>3</v>
      </c>
      <c r="G334" s="10">
        <v>4000</v>
      </c>
      <c r="H334" s="10">
        <v>1695</v>
      </c>
      <c r="I334" s="21">
        <v>0.42375000000000002</v>
      </c>
    </row>
    <row r="335" spans="1:9" ht="66">
      <c r="A335" s="13" t="s">
        <v>294</v>
      </c>
      <c r="B335" s="12">
        <v>910</v>
      </c>
      <c r="C335" s="7">
        <v>14</v>
      </c>
      <c r="D335" s="7">
        <v>3</v>
      </c>
      <c r="E335" s="11" t="s">
        <v>292</v>
      </c>
      <c r="F335" s="15" t="s">
        <v>3</v>
      </c>
      <c r="G335" s="10">
        <v>4000</v>
      </c>
      <c r="H335" s="10">
        <v>1695</v>
      </c>
      <c r="I335" s="21">
        <v>0.42375000000000002</v>
      </c>
    </row>
    <row r="336" spans="1:9">
      <c r="A336" s="13" t="s">
        <v>293</v>
      </c>
      <c r="B336" s="12">
        <v>910</v>
      </c>
      <c r="C336" s="7">
        <v>14</v>
      </c>
      <c r="D336" s="7">
        <v>3</v>
      </c>
      <c r="E336" s="11" t="s">
        <v>292</v>
      </c>
      <c r="F336" s="15" t="s">
        <v>291</v>
      </c>
      <c r="G336" s="10">
        <v>4000</v>
      </c>
      <c r="H336" s="10">
        <v>1695</v>
      </c>
      <c r="I336" s="21">
        <v>0.42375000000000002</v>
      </c>
    </row>
    <row r="337" spans="1:9" s="16" customFormat="1" ht="27" customHeight="1">
      <c r="A337" s="20" t="s">
        <v>290</v>
      </c>
      <c r="B337" s="19">
        <v>913</v>
      </c>
      <c r="C337" s="18">
        <v>0</v>
      </c>
      <c r="D337" s="18">
        <v>0</v>
      </c>
      <c r="E337" s="17" t="s">
        <v>3</v>
      </c>
      <c r="F337" s="8" t="s">
        <v>3</v>
      </c>
      <c r="G337" s="22">
        <v>34377.599999999999</v>
      </c>
      <c r="H337" s="22">
        <v>10261.9</v>
      </c>
      <c r="I337" s="9">
        <v>0.29850542213534392</v>
      </c>
    </row>
    <row r="338" spans="1:9" s="16" customFormat="1" ht="16.2" customHeight="1">
      <c r="A338" s="20" t="s">
        <v>20</v>
      </c>
      <c r="B338" s="19">
        <v>913</v>
      </c>
      <c r="C338" s="18">
        <v>1</v>
      </c>
      <c r="D338" s="18">
        <v>0</v>
      </c>
      <c r="E338" s="17" t="s">
        <v>3</v>
      </c>
      <c r="F338" s="8" t="s">
        <v>3</v>
      </c>
      <c r="G338" s="22">
        <v>15044.3</v>
      </c>
      <c r="H338" s="22">
        <v>8954.9</v>
      </c>
      <c r="I338" s="9">
        <v>0.59523540477124226</v>
      </c>
    </row>
    <row r="339" spans="1:9" s="16" customFormat="1" ht="17.399999999999999" customHeight="1">
      <c r="A339" s="20" t="s">
        <v>212</v>
      </c>
      <c r="B339" s="19">
        <v>913</v>
      </c>
      <c r="C339" s="18">
        <v>1</v>
      </c>
      <c r="D339" s="18">
        <v>13</v>
      </c>
      <c r="E339" s="17" t="s">
        <v>3</v>
      </c>
      <c r="F339" s="8" t="s">
        <v>3</v>
      </c>
      <c r="G339" s="22">
        <v>15044.3</v>
      </c>
      <c r="H339" s="22">
        <v>8954.9</v>
      </c>
      <c r="I339" s="9">
        <v>0.59523540477124226</v>
      </c>
    </row>
    <row r="340" spans="1:9" ht="26.4">
      <c r="A340" s="13" t="s">
        <v>18</v>
      </c>
      <c r="B340" s="12">
        <v>913</v>
      </c>
      <c r="C340" s="7">
        <v>1</v>
      </c>
      <c r="D340" s="7">
        <v>13</v>
      </c>
      <c r="E340" s="11" t="s">
        <v>17</v>
      </c>
      <c r="F340" s="15" t="s">
        <v>3</v>
      </c>
      <c r="G340" s="10">
        <v>2679.1</v>
      </c>
      <c r="H340" s="10">
        <v>1636.3</v>
      </c>
      <c r="I340" s="21">
        <v>0.61076480907767539</v>
      </c>
    </row>
    <row r="341" spans="1:9">
      <c r="A341" s="13" t="s">
        <v>16</v>
      </c>
      <c r="B341" s="12">
        <v>913</v>
      </c>
      <c r="C341" s="7">
        <v>1</v>
      </c>
      <c r="D341" s="7">
        <v>13</v>
      </c>
      <c r="E341" s="11" t="s">
        <v>15</v>
      </c>
      <c r="F341" s="15" t="s">
        <v>3</v>
      </c>
      <c r="G341" s="10">
        <v>2679.1</v>
      </c>
      <c r="H341" s="10">
        <v>1636.3</v>
      </c>
      <c r="I341" s="21">
        <v>0.61076480907767539</v>
      </c>
    </row>
    <row r="342" spans="1:9" ht="26.4">
      <c r="A342" s="13" t="s">
        <v>6</v>
      </c>
      <c r="B342" s="12">
        <v>913</v>
      </c>
      <c r="C342" s="7">
        <v>1</v>
      </c>
      <c r="D342" s="7">
        <v>13</v>
      </c>
      <c r="E342" s="11" t="s">
        <v>11</v>
      </c>
      <c r="F342" s="15" t="s">
        <v>3</v>
      </c>
      <c r="G342" s="10">
        <v>1879.1</v>
      </c>
      <c r="H342" s="10">
        <v>1289</v>
      </c>
      <c r="I342" s="21">
        <v>0.68596668617955403</v>
      </c>
    </row>
    <row r="343" spans="1:9" ht="66">
      <c r="A343" s="13" t="s">
        <v>2</v>
      </c>
      <c r="B343" s="12">
        <v>913</v>
      </c>
      <c r="C343" s="7">
        <v>1</v>
      </c>
      <c r="D343" s="7">
        <v>13</v>
      </c>
      <c r="E343" s="11" t="s">
        <v>11</v>
      </c>
      <c r="F343" s="15" t="s">
        <v>1</v>
      </c>
      <c r="G343" s="10">
        <v>1853.5</v>
      </c>
      <c r="H343" s="10">
        <v>1269.8</v>
      </c>
      <c r="I343" s="21">
        <v>0.68508227677367139</v>
      </c>
    </row>
    <row r="344" spans="1:9" ht="26.4">
      <c r="A344" s="13" t="s">
        <v>14</v>
      </c>
      <c r="B344" s="12">
        <v>913</v>
      </c>
      <c r="C344" s="7">
        <v>1</v>
      </c>
      <c r="D344" s="7">
        <v>13</v>
      </c>
      <c r="E344" s="11" t="s">
        <v>11</v>
      </c>
      <c r="F344" s="15" t="s">
        <v>13</v>
      </c>
      <c r="G344" s="10">
        <v>24.7</v>
      </c>
      <c r="H344" s="10">
        <v>18.3</v>
      </c>
      <c r="I344" s="21">
        <v>0.74089068825910931</v>
      </c>
    </row>
    <row r="345" spans="1:9">
      <c r="A345" s="13" t="s">
        <v>168</v>
      </c>
      <c r="B345" s="12">
        <v>913</v>
      </c>
      <c r="C345" s="7">
        <v>1</v>
      </c>
      <c r="D345" s="7">
        <v>13</v>
      </c>
      <c r="E345" s="11" t="s">
        <v>11</v>
      </c>
      <c r="F345" s="15" t="s">
        <v>166</v>
      </c>
      <c r="G345" s="10">
        <v>0.9</v>
      </c>
      <c r="H345" s="10">
        <v>0.9</v>
      </c>
      <c r="I345" s="21">
        <v>1</v>
      </c>
    </row>
    <row r="346" spans="1:9" ht="45.6" customHeight="1">
      <c r="A346" s="13" t="s">
        <v>4</v>
      </c>
      <c r="B346" s="12">
        <v>913</v>
      </c>
      <c r="C346" s="7">
        <v>1</v>
      </c>
      <c r="D346" s="7">
        <v>13</v>
      </c>
      <c r="E346" s="11" t="s">
        <v>9</v>
      </c>
      <c r="F346" s="15" t="s">
        <v>3</v>
      </c>
      <c r="G346" s="10">
        <v>800</v>
      </c>
      <c r="H346" s="10">
        <v>347.3</v>
      </c>
      <c r="I346" s="21">
        <v>0.43412500000000004</v>
      </c>
    </row>
    <row r="347" spans="1:9" ht="66">
      <c r="A347" s="13" t="s">
        <v>2</v>
      </c>
      <c r="B347" s="12">
        <v>913</v>
      </c>
      <c r="C347" s="7">
        <v>1</v>
      </c>
      <c r="D347" s="7">
        <v>13</v>
      </c>
      <c r="E347" s="11" t="s">
        <v>9</v>
      </c>
      <c r="F347" s="15" t="s">
        <v>1</v>
      </c>
      <c r="G347" s="10">
        <v>800</v>
      </c>
      <c r="H347" s="10">
        <v>347.3</v>
      </c>
      <c r="I347" s="21">
        <v>0.43412500000000004</v>
      </c>
    </row>
    <row r="348" spans="1:9" ht="26.4">
      <c r="A348" s="13" t="s">
        <v>99</v>
      </c>
      <c r="B348" s="12">
        <v>913</v>
      </c>
      <c r="C348" s="7">
        <v>1</v>
      </c>
      <c r="D348" s="7">
        <v>13</v>
      </c>
      <c r="E348" s="11" t="s">
        <v>98</v>
      </c>
      <c r="F348" s="15" t="s">
        <v>3</v>
      </c>
      <c r="G348" s="10">
        <v>97.8</v>
      </c>
      <c r="H348" s="10">
        <v>50.4</v>
      </c>
      <c r="I348" s="21">
        <v>0.51533742331288346</v>
      </c>
    </row>
    <row r="349" spans="1:9" ht="26.4">
      <c r="A349" s="13" t="s">
        <v>97</v>
      </c>
      <c r="B349" s="12">
        <v>913</v>
      </c>
      <c r="C349" s="7">
        <v>1</v>
      </c>
      <c r="D349" s="7">
        <v>13</v>
      </c>
      <c r="E349" s="11" t="s">
        <v>96</v>
      </c>
      <c r="F349" s="15" t="s">
        <v>3</v>
      </c>
      <c r="G349" s="10">
        <v>97.8</v>
      </c>
      <c r="H349" s="10">
        <v>50.4</v>
      </c>
      <c r="I349" s="21">
        <v>0.51533742331288346</v>
      </c>
    </row>
    <row r="350" spans="1:9" ht="26.4">
      <c r="A350" s="13" t="s">
        <v>201</v>
      </c>
      <c r="B350" s="12">
        <v>913</v>
      </c>
      <c r="C350" s="7">
        <v>1</v>
      </c>
      <c r="D350" s="7">
        <v>13</v>
      </c>
      <c r="E350" s="11" t="s">
        <v>200</v>
      </c>
      <c r="F350" s="15" t="s">
        <v>3</v>
      </c>
      <c r="G350" s="10">
        <v>97.8</v>
      </c>
      <c r="H350" s="10">
        <v>50.4</v>
      </c>
      <c r="I350" s="21">
        <v>0.51533742331288346</v>
      </c>
    </row>
    <row r="351" spans="1:9" ht="26.4">
      <c r="A351" s="13" t="s">
        <v>14</v>
      </c>
      <c r="B351" s="12">
        <v>913</v>
      </c>
      <c r="C351" s="7">
        <v>1</v>
      </c>
      <c r="D351" s="7">
        <v>13</v>
      </c>
      <c r="E351" s="11" t="s">
        <v>200</v>
      </c>
      <c r="F351" s="15" t="s">
        <v>13</v>
      </c>
      <c r="G351" s="10">
        <v>11.2</v>
      </c>
      <c r="H351" s="10">
        <v>6.5</v>
      </c>
      <c r="I351" s="21">
        <v>0.5803571428571429</v>
      </c>
    </row>
    <row r="352" spans="1:9">
      <c r="A352" s="13" t="s">
        <v>168</v>
      </c>
      <c r="B352" s="12">
        <v>913</v>
      </c>
      <c r="C352" s="7">
        <v>1</v>
      </c>
      <c r="D352" s="7">
        <v>13</v>
      </c>
      <c r="E352" s="11" t="s">
        <v>200</v>
      </c>
      <c r="F352" s="15" t="s">
        <v>166</v>
      </c>
      <c r="G352" s="10">
        <v>86.6</v>
      </c>
      <c r="H352" s="10">
        <v>43.9</v>
      </c>
      <c r="I352" s="21">
        <v>0.50692840646651272</v>
      </c>
    </row>
    <row r="353" spans="1:9" ht="39.6">
      <c r="A353" s="13" t="s">
        <v>289</v>
      </c>
      <c r="B353" s="12">
        <v>913</v>
      </c>
      <c r="C353" s="7">
        <v>1</v>
      </c>
      <c r="D353" s="7">
        <v>13</v>
      </c>
      <c r="E353" s="11" t="s">
        <v>288</v>
      </c>
      <c r="F353" s="15" t="s">
        <v>3</v>
      </c>
      <c r="G353" s="10">
        <v>11507.4</v>
      </c>
      <c r="H353" s="10">
        <v>7258.2</v>
      </c>
      <c r="I353" s="21">
        <v>0.63074195734918403</v>
      </c>
    </row>
    <row r="354" spans="1:9" ht="26.4">
      <c r="A354" s="13" t="s">
        <v>287</v>
      </c>
      <c r="B354" s="12">
        <v>913</v>
      </c>
      <c r="C354" s="7">
        <v>1</v>
      </c>
      <c r="D354" s="7">
        <v>13</v>
      </c>
      <c r="E354" s="11" t="s">
        <v>286</v>
      </c>
      <c r="F354" s="15" t="s">
        <v>3</v>
      </c>
      <c r="G354" s="10">
        <v>769.3</v>
      </c>
      <c r="H354" s="10">
        <v>437</v>
      </c>
      <c r="I354" s="21">
        <v>0.56804887560119588</v>
      </c>
    </row>
    <row r="355" spans="1:9" ht="29.4" customHeight="1">
      <c r="A355" s="13" t="s">
        <v>257</v>
      </c>
      <c r="B355" s="12">
        <v>913</v>
      </c>
      <c r="C355" s="7">
        <v>1</v>
      </c>
      <c r="D355" s="7">
        <v>13</v>
      </c>
      <c r="E355" s="11" t="s">
        <v>286</v>
      </c>
      <c r="F355" s="15" t="s">
        <v>255</v>
      </c>
      <c r="G355" s="10">
        <v>769.3</v>
      </c>
      <c r="H355" s="10">
        <v>437</v>
      </c>
      <c r="I355" s="21">
        <v>0.56804887560119588</v>
      </c>
    </row>
    <row r="356" spans="1:9">
      <c r="A356" s="13" t="s">
        <v>285</v>
      </c>
      <c r="B356" s="12">
        <v>913</v>
      </c>
      <c r="C356" s="7">
        <v>1</v>
      </c>
      <c r="D356" s="7">
        <v>13</v>
      </c>
      <c r="E356" s="11" t="s">
        <v>284</v>
      </c>
      <c r="F356" s="15" t="s">
        <v>3</v>
      </c>
      <c r="G356" s="10">
        <v>10738.1</v>
      </c>
      <c r="H356" s="10">
        <v>6821.2</v>
      </c>
      <c r="I356" s="21">
        <v>0.63523342118251824</v>
      </c>
    </row>
    <row r="357" spans="1:9" ht="30.6" customHeight="1">
      <c r="A357" s="13" t="s">
        <v>257</v>
      </c>
      <c r="B357" s="12">
        <v>913</v>
      </c>
      <c r="C357" s="7">
        <v>1</v>
      </c>
      <c r="D357" s="7">
        <v>13</v>
      </c>
      <c r="E357" s="11" t="s">
        <v>284</v>
      </c>
      <c r="F357" s="15" t="s">
        <v>255</v>
      </c>
      <c r="G357" s="10">
        <v>8238.1</v>
      </c>
      <c r="H357" s="10">
        <v>5650.6</v>
      </c>
      <c r="I357" s="21">
        <v>0.68591058617885192</v>
      </c>
    </row>
    <row r="358" spans="1:9" ht="45" customHeight="1">
      <c r="A358" s="13" t="s">
        <v>4</v>
      </c>
      <c r="B358" s="12">
        <v>913</v>
      </c>
      <c r="C358" s="7">
        <v>1</v>
      </c>
      <c r="D358" s="7">
        <v>13</v>
      </c>
      <c r="E358" s="11" t="s">
        <v>283</v>
      </c>
      <c r="F358" s="15" t="s">
        <v>3</v>
      </c>
      <c r="G358" s="10">
        <v>2500</v>
      </c>
      <c r="H358" s="10">
        <v>1170.5999999999999</v>
      </c>
      <c r="I358" s="21">
        <v>0.46823999999999999</v>
      </c>
    </row>
    <row r="359" spans="1:9" ht="31.2" customHeight="1">
      <c r="A359" s="13" t="s">
        <v>257</v>
      </c>
      <c r="B359" s="12">
        <v>913</v>
      </c>
      <c r="C359" s="7">
        <v>1</v>
      </c>
      <c r="D359" s="7">
        <v>13</v>
      </c>
      <c r="E359" s="11" t="s">
        <v>283</v>
      </c>
      <c r="F359" s="15" t="s">
        <v>255</v>
      </c>
      <c r="G359" s="10">
        <v>2500</v>
      </c>
      <c r="H359" s="10">
        <v>1170.5999999999999</v>
      </c>
      <c r="I359" s="21">
        <v>0.46823999999999999</v>
      </c>
    </row>
    <row r="360" spans="1:9" ht="52.8">
      <c r="A360" s="13" t="s">
        <v>278</v>
      </c>
      <c r="B360" s="12">
        <v>913</v>
      </c>
      <c r="C360" s="7">
        <v>1</v>
      </c>
      <c r="D360" s="7">
        <v>13</v>
      </c>
      <c r="E360" s="11" t="s">
        <v>277</v>
      </c>
      <c r="F360" s="15" t="s">
        <v>3</v>
      </c>
      <c r="G360" s="10">
        <v>760</v>
      </c>
      <c r="H360" s="10">
        <v>10</v>
      </c>
      <c r="I360" s="21">
        <v>1.3157894736842105E-2</v>
      </c>
    </row>
    <row r="361" spans="1:9" ht="52.8">
      <c r="A361" s="13" t="s">
        <v>276</v>
      </c>
      <c r="B361" s="12">
        <v>913</v>
      </c>
      <c r="C361" s="7">
        <v>1</v>
      </c>
      <c r="D361" s="7">
        <v>13</v>
      </c>
      <c r="E361" s="11" t="s">
        <v>275</v>
      </c>
      <c r="F361" s="15" t="s">
        <v>3</v>
      </c>
      <c r="G361" s="10">
        <v>760</v>
      </c>
      <c r="H361" s="10">
        <v>10</v>
      </c>
      <c r="I361" s="21">
        <v>1.3157894736842105E-2</v>
      </c>
    </row>
    <row r="362" spans="1:9" ht="52.8">
      <c r="A362" s="13" t="s">
        <v>274</v>
      </c>
      <c r="B362" s="12">
        <v>913</v>
      </c>
      <c r="C362" s="7">
        <v>1</v>
      </c>
      <c r="D362" s="7">
        <v>13</v>
      </c>
      <c r="E362" s="11" t="s">
        <v>273</v>
      </c>
      <c r="F362" s="15" t="s">
        <v>3</v>
      </c>
      <c r="G362" s="10">
        <v>550</v>
      </c>
      <c r="H362" s="10">
        <v>0</v>
      </c>
      <c r="I362" s="21">
        <v>0</v>
      </c>
    </row>
    <row r="363" spans="1:9" ht="26.4">
      <c r="A363" s="13" t="s">
        <v>14</v>
      </c>
      <c r="B363" s="12">
        <v>913</v>
      </c>
      <c r="C363" s="7">
        <v>1</v>
      </c>
      <c r="D363" s="7">
        <v>13</v>
      </c>
      <c r="E363" s="11" t="s">
        <v>273</v>
      </c>
      <c r="F363" s="15" t="s">
        <v>13</v>
      </c>
      <c r="G363" s="10">
        <v>550</v>
      </c>
      <c r="H363" s="10">
        <v>0</v>
      </c>
      <c r="I363" s="21">
        <v>0</v>
      </c>
    </row>
    <row r="364" spans="1:9" ht="31.2" customHeight="1">
      <c r="A364" s="13" t="s">
        <v>282</v>
      </c>
      <c r="B364" s="12">
        <v>913</v>
      </c>
      <c r="C364" s="7">
        <v>1</v>
      </c>
      <c r="D364" s="7">
        <v>13</v>
      </c>
      <c r="E364" s="11" t="s">
        <v>281</v>
      </c>
      <c r="F364" s="15" t="s">
        <v>3</v>
      </c>
      <c r="G364" s="10">
        <v>150</v>
      </c>
      <c r="H364" s="10">
        <v>10</v>
      </c>
      <c r="I364" s="21">
        <v>6.6666666666666666E-2</v>
      </c>
    </row>
    <row r="365" spans="1:9" ht="26.4">
      <c r="A365" s="13" t="s">
        <v>14</v>
      </c>
      <c r="B365" s="12">
        <v>913</v>
      </c>
      <c r="C365" s="7">
        <v>1</v>
      </c>
      <c r="D365" s="7">
        <v>13</v>
      </c>
      <c r="E365" s="11" t="s">
        <v>281</v>
      </c>
      <c r="F365" s="15" t="s">
        <v>13</v>
      </c>
      <c r="G365" s="10">
        <v>150</v>
      </c>
      <c r="H365" s="10">
        <v>10</v>
      </c>
      <c r="I365" s="21">
        <v>6.6666666666666666E-2</v>
      </c>
    </row>
    <row r="366" spans="1:9">
      <c r="A366" s="13" t="s">
        <v>272</v>
      </c>
      <c r="B366" s="12">
        <v>913</v>
      </c>
      <c r="C366" s="7">
        <v>1</v>
      </c>
      <c r="D366" s="7">
        <v>13</v>
      </c>
      <c r="E366" s="11" t="s">
        <v>271</v>
      </c>
      <c r="F366" s="15" t="s">
        <v>3</v>
      </c>
      <c r="G366" s="10">
        <v>60</v>
      </c>
      <c r="H366" s="10">
        <v>0</v>
      </c>
      <c r="I366" s="21">
        <v>0</v>
      </c>
    </row>
    <row r="367" spans="1:9" ht="26.4">
      <c r="A367" s="13" t="s">
        <v>14</v>
      </c>
      <c r="B367" s="12">
        <v>913</v>
      </c>
      <c r="C367" s="7">
        <v>1</v>
      </c>
      <c r="D367" s="7">
        <v>13</v>
      </c>
      <c r="E367" s="11" t="s">
        <v>271</v>
      </c>
      <c r="F367" s="15" t="s">
        <v>13</v>
      </c>
      <c r="G367" s="10">
        <v>60</v>
      </c>
      <c r="H367" s="10">
        <v>0</v>
      </c>
      <c r="I367" s="21">
        <v>0</v>
      </c>
    </row>
    <row r="368" spans="1:9" s="16" customFormat="1">
      <c r="A368" s="20" t="s">
        <v>61</v>
      </c>
      <c r="B368" s="19">
        <v>913</v>
      </c>
      <c r="C368" s="18">
        <v>4</v>
      </c>
      <c r="D368" s="18">
        <v>0</v>
      </c>
      <c r="E368" s="17" t="s">
        <v>3</v>
      </c>
      <c r="F368" s="8" t="s">
        <v>3</v>
      </c>
      <c r="G368" s="22">
        <v>10090.200000000001</v>
      </c>
      <c r="H368" s="22">
        <v>0</v>
      </c>
      <c r="I368" s="9">
        <v>0</v>
      </c>
    </row>
    <row r="369" spans="1:9" s="16" customFormat="1">
      <c r="A369" s="20" t="s">
        <v>60</v>
      </c>
      <c r="B369" s="19">
        <v>913</v>
      </c>
      <c r="C369" s="18">
        <v>4</v>
      </c>
      <c r="D369" s="18">
        <v>9</v>
      </c>
      <c r="E369" s="17" t="s">
        <v>3</v>
      </c>
      <c r="F369" s="8" t="s">
        <v>3</v>
      </c>
      <c r="G369" s="22">
        <v>9369.7999999999993</v>
      </c>
      <c r="H369" s="22">
        <v>0</v>
      </c>
      <c r="I369" s="9">
        <v>0</v>
      </c>
    </row>
    <row r="370" spans="1:9">
      <c r="A370" s="13" t="s">
        <v>59</v>
      </c>
      <c r="B370" s="12">
        <v>913</v>
      </c>
      <c r="C370" s="7">
        <v>4</v>
      </c>
      <c r="D370" s="7">
        <v>9</v>
      </c>
      <c r="E370" s="11" t="s">
        <v>58</v>
      </c>
      <c r="F370" s="15" t="s">
        <v>3</v>
      </c>
      <c r="G370" s="10">
        <v>9369.7999999999993</v>
      </c>
      <c r="H370" s="10">
        <v>0</v>
      </c>
      <c r="I370" s="21">
        <v>0</v>
      </c>
    </row>
    <row r="371" spans="1:9">
      <c r="A371" s="13" t="s">
        <v>57</v>
      </c>
      <c r="B371" s="12">
        <v>913</v>
      </c>
      <c r="C371" s="7">
        <v>4</v>
      </c>
      <c r="D371" s="7">
        <v>9</v>
      </c>
      <c r="E371" s="11" t="s">
        <v>56</v>
      </c>
      <c r="F371" s="15" t="s">
        <v>3</v>
      </c>
      <c r="G371" s="10">
        <v>9369.7999999999993</v>
      </c>
      <c r="H371" s="10">
        <v>0</v>
      </c>
      <c r="I371" s="21">
        <v>0</v>
      </c>
    </row>
    <row r="372" spans="1:9" ht="69" customHeight="1">
      <c r="A372" s="13" t="s">
        <v>280</v>
      </c>
      <c r="B372" s="12">
        <v>913</v>
      </c>
      <c r="C372" s="7">
        <v>4</v>
      </c>
      <c r="D372" s="7">
        <v>9</v>
      </c>
      <c r="E372" s="11" t="s">
        <v>279</v>
      </c>
      <c r="F372" s="15" t="s">
        <v>3</v>
      </c>
      <c r="G372" s="10">
        <v>9369.7999999999993</v>
      </c>
      <c r="H372" s="10">
        <v>0</v>
      </c>
      <c r="I372" s="21">
        <v>0</v>
      </c>
    </row>
    <row r="373" spans="1:9" ht="30.6" customHeight="1">
      <c r="A373" s="13" t="s">
        <v>257</v>
      </c>
      <c r="B373" s="12">
        <v>913</v>
      </c>
      <c r="C373" s="7">
        <v>4</v>
      </c>
      <c r="D373" s="7">
        <v>9</v>
      </c>
      <c r="E373" s="11" t="s">
        <v>279</v>
      </c>
      <c r="F373" s="15" t="s">
        <v>255</v>
      </c>
      <c r="G373" s="10">
        <v>9369.7999999999993</v>
      </c>
      <c r="H373" s="10">
        <v>0</v>
      </c>
      <c r="I373" s="21">
        <v>0</v>
      </c>
    </row>
    <row r="374" spans="1:9" s="16" customFormat="1" ht="18" customHeight="1">
      <c r="A374" s="20" t="s">
        <v>174</v>
      </c>
      <c r="B374" s="19">
        <v>913</v>
      </c>
      <c r="C374" s="18">
        <v>4</v>
      </c>
      <c r="D374" s="18">
        <v>12</v>
      </c>
      <c r="E374" s="17" t="s">
        <v>3</v>
      </c>
      <c r="F374" s="8" t="s">
        <v>3</v>
      </c>
      <c r="G374" s="22">
        <v>720.4</v>
      </c>
      <c r="H374" s="22">
        <v>0</v>
      </c>
      <c r="I374" s="9">
        <v>0</v>
      </c>
    </row>
    <row r="375" spans="1:9" ht="52.8">
      <c r="A375" s="13" t="s">
        <v>278</v>
      </c>
      <c r="B375" s="12">
        <v>913</v>
      </c>
      <c r="C375" s="7">
        <v>4</v>
      </c>
      <c r="D375" s="7">
        <v>12</v>
      </c>
      <c r="E375" s="11" t="s">
        <v>277</v>
      </c>
      <c r="F375" s="15" t="s">
        <v>3</v>
      </c>
      <c r="G375" s="10">
        <v>720.4</v>
      </c>
      <c r="H375" s="10">
        <v>0</v>
      </c>
      <c r="I375" s="21">
        <v>0</v>
      </c>
    </row>
    <row r="376" spans="1:9" ht="52.8">
      <c r="A376" s="13" t="s">
        <v>276</v>
      </c>
      <c r="B376" s="12">
        <v>913</v>
      </c>
      <c r="C376" s="7">
        <v>4</v>
      </c>
      <c r="D376" s="7">
        <v>12</v>
      </c>
      <c r="E376" s="11" t="s">
        <v>275</v>
      </c>
      <c r="F376" s="15" t="s">
        <v>3</v>
      </c>
      <c r="G376" s="10">
        <v>720.4</v>
      </c>
      <c r="H376" s="10">
        <v>0</v>
      </c>
      <c r="I376" s="21">
        <v>0</v>
      </c>
    </row>
    <row r="377" spans="1:9" ht="52.8">
      <c r="A377" s="13" t="s">
        <v>274</v>
      </c>
      <c r="B377" s="12">
        <v>913</v>
      </c>
      <c r="C377" s="7">
        <v>4</v>
      </c>
      <c r="D377" s="7">
        <v>12</v>
      </c>
      <c r="E377" s="11" t="s">
        <v>273</v>
      </c>
      <c r="F377" s="15" t="s">
        <v>3</v>
      </c>
      <c r="G377" s="10">
        <v>515</v>
      </c>
      <c r="H377" s="10">
        <v>0</v>
      </c>
      <c r="I377" s="21">
        <v>0</v>
      </c>
    </row>
    <row r="378" spans="1:9" ht="26.4">
      <c r="A378" s="13" t="s">
        <v>14</v>
      </c>
      <c r="B378" s="12">
        <v>913</v>
      </c>
      <c r="C378" s="7">
        <v>4</v>
      </c>
      <c r="D378" s="7">
        <v>12</v>
      </c>
      <c r="E378" s="11" t="s">
        <v>273</v>
      </c>
      <c r="F378" s="15" t="s">
        <v>13</v>
      </c>
      <c r="G378" s="10">
        <v>515</v>
      </c>
      <c r="H378" s="10">
        <v>0</v>
      </c>
      <c r="I378" s="21">
        <v>0</v>
      </c>
    </row>
    <row r="379" spans="1:9">
      <c r="A379" s="13" t="s">
        <v>272</v>
      </c>
      <c r="B379" s="12">
        <v>913</v>
      </c>
      <c r="C379" s="7">
        <v>4</v>
      </c>
      <c r="D379" s="7">
        <v>12</v>
      </c>
      <c r="E379" s="11" t="s">
        <v>271</v>
      </c>
      <c r="F379" s="15" t="s">
        <v>3</v>
      </c>
      <c r="G379" s="10">
        <v>205.4</v>
      </c>
      <c r="H379" s="10">
        <v>0</v>
      </c>
      <c r="I379" s="21">
        <v>0</v>
      </c>
    </row>
    <row r="380" spans="1:9" ht="26.4">
      <c r="A380" s="13" t="s">
        <v>14</v>
      </c>
      <c r="B380" s="12">
        <v>913</v>
      </c>
      <c r="C380" s="7">
        <v>4</v>
      </c>
      <c r="D380" s="7">
        <v>12</v>
      </c>
      <c r="E380" s="11" t="s">
        <v>271</v>
      </c>
      <c r="F380" s="15" t="s">
        <v>13</v>
      </c>
      <c r="G380" s="10">
        <v>205.4</v>
      </c>
      <c r="H380" s="10">
        <v>0</v>
      </c>
      <c r="I380" s="21">
        <v>0</v>
      </c>
    </row>
    <row r="381" spans="1:9" s="16" customFormat="1">
      <c r="A381" s="20" t="s">
        <v>53</v>
      </c>
      <c r="B381" s="19">
        <v>913</v>
      </c>
      <c r="C381" s="18">
        <v>5</v>
      </c>
      <c r="D381" s="18">
        <v>0</v>
      </c>
      <c r="E381" s="17" t="s">
        <v>3</v>
      </c>
      <c r="F381" s="8" t="s">
        <v>3</v>
      </c>
      <c r="G381" s="22">
        <v>224.9</v>
      </c>
      <c r="H381" s="22">
        <v>0</v>
      </c>
      <c r="I381" s="9">
        <v>0</v>
      </c>
    </row>
    <row r="382" spans="1:9" s="16" customFormat="1">
      <c r="A382" s="20" t="s">
        <v>270</v>
      </c>
      <c r="B382" s="19">
        <v>913</v>
      </c>
      <c r="C382" s="18">
        <v>5</v>
      </c>
      <c r="D382" s="18">
        <v>1</v>
      </c>
      <c r="E382" s="17" t="s">
        <v>3</v>
      </c>
      <c r="F382" s="8" t="s">
        <v>3</v>
      </c>
      <c r="G382" s="22">
        <v>224.9</v>
      </c>
      <c r="H382" s="22">
        <v>0</v>
      </c>
      <c r="I382" s="9">
        <v>0</v>
      </c>
    </row>
    <row r="383" spans="1:9">
      <c r="A383" s="13" t="s">
        <v>269</v>
      </c>
      <c r="B383" s="12">
        <v>913</v>
      </c>
      <c r="C383" s="7">
        <v>5</v>
      </c>
      <c r="D383" s="7">
        <v>1</v>
      </c>
      <c r="E383" s="11" t="s">
        <v>268</v>
      </c>
      <c r="F383" s="15" t="s">
        <v>3</v>
      </c>
      <c r="G383" s="10">
        <v>224.9</v>
      </c>
      <c r="H383" s="10">
        <v>0</v>
      </c>
      <c r="I383" s="21">
        <v>0</v>
      </c>
    </row>
    <row r="384" spans="1:9">
      <c r="A384" s="13" t="s">
        <v>267</v>
      </c>
      <c r="B384" s="12">
        <v>913</v>
      </c>
      <c r="C384" s="7">
        <v>5</v>
      </c>
      <c r="D384" s="7">
        <v>1</v>
      </c>
      <c r="E384" s="11" t="s">
        <v>266</v>
      </c>
      <c r="F384" s="15" t="s">
        <v>3</v>
      </c>
      <c r="G384" s="10">
        <v>224.9</v>
      </c>
      <c r="H384" s="10">
        <v>0</v>
      </c>
      <c r="I384" s="21">
        <v>0</v>
      </c>
    </row>
    <row r="385" spans="1:9" ht="26.4">
      <c r="A385" s="13" t="s">
        <v>265</v>
      </c>
      <c r="B385" s="12">
        <v>913</v>
      </c>
      <c r="C385" s="7">
        <v>5</v>
      </c>
      <c r="D385" s="7">
        <v>1</v>
      </c>
      <c r="E385" s="11" t="s">
        <v>264</v>
      </c>
      <c r="F385" s="15" t="s">
        <v>3</v>
      </c>
      <c r="G385" s="10">
        <v>224.9</v>
      </c>
      <c r="H385" s="10">
        <v>0</v>
      </c>
      <c r="I385" s="21">
        <v>0</v>
      </c>
    </row>
    <row r="386" spans="1:9" ht="26.4">
      <c r="A386" s="13" t="s">
        <v>14</v>
      </c>
      <c r="B386" s="12">
        <v>913</v>
      </c>
      <c r="C386" s="7">
        <v>5</v>
      </c>
      <c r="D386" s="7">
        <v>1</v>
      </c>
      <c r="E386" s="11" t="s">
        <v>264</v>
      </c>
      <c r="F386" s="15" t="s">
        <v>13</v>
      </c>
      <c r="G386" s="10">
        <v>224.9</v>
      </c>
      <c r="H386" s="10">
        <v>0</v>
      </c>
      <c r="I386" s="21">
        <v>0</v>
      </c>
    </row>
    <row r="387" spans="1:9" s="16" customFormat="1">
      <c r="A387" s="20" t="s">
        <v>163</v>
      </c>
      <c r="B387" s="19">
        <v>913</v>
      </c>
      <c r="C387" s="18">
        <v>7</v>
      </c>
      <c r="D387" s="18">
        <v>0</v>
      </c>
      <c r="E387" s="17" t="s">
        <v>3</v>
      </c>
      <c r="F387" s="8" t="s">
        <v>3</v>
      </c>
      <c r="G387" s="22">
        <v>6018.2</v>
      </c>
      <c r="H387" s="22">
        <v>14.7</v>
      </c>
      <c r="I387" s="9">
        <v>2.4425908078827556E-3</v>
      </c>
    </row>
    <row r="388" spans="1:9" s="16" customFormat="1">
      <c r="A388" s="20" t="s">
        <v>263</v>
      </c>
      <c r="B388" s="19">
        <v>913</v>
      </c>
      <c r="C388" s="18">
        <v>7</v>
      </c>
      <c r="D388" s="18">
        <v>2</v>
      </c>
      <c r="E388" s="17" t="s">
        <v>3</v>
      </c>
      <c r="F388" s="8" t="s">
        <v>3</v>
      </c>
      <c r="G388" s="22">
        <v>6000</v>
      </c>
      <c r="H388" s="22">
        <v>0</v>
      </c>
      <c r="I388" s="9">
        <v>0</v>
      </c>
    </row>
    <row r="389" spans="1:9" ht="26.4">
      <c r="A389" s="13" t="s">
        <v>262</v>
      </c>
      <c r="B389" s="12">
        <v>913</v>
      </c>
      <c r="C389" s="7">
        <v>7</v>
      </c>
      <c r="D389" s="7">
        <v>2</v>
      </c>
      <c r="E389" s="11" t="s">
        <v>261</v>
      </c>
      <c r="F389" s="15" t="s">
        <v>3</v>
      </c>
      <c r="G389" s="10">
        <v>6000</v>
      </c>
      <c r="H389" s="10">
        <v>0</v>
      </c>
      <c r="I389" s="21">
        <v>0</v>
      </c>
    </row>
    <row r="390" spans="1:9" ht="26.4">
      <c r="A390" s="13" t="s">
        <v>260</v>
      </c>
      <c r="B390" s="12">
        <v>913</v>
      </c>
      <c r="C390" s="7">
        <v>7</v>
      </c>
      <c r="D390" s="7">
        <v>2</v>
      </c>
      <c r="E390" s="11" t="s">
        <v>259</v>
      </c>
      <c r="F390" s="15" t="s">
        <v>3</v>
      </c>
      <c r="G390" s="10">
        <v>6000</v>
      </c>
      <c r="H390" s="10">
        <v>0</v>
      </c>
      <c r="I390" s="21">
        <v>0</v>
      </c>
    </row>
    <row r="391" spans="1:9" ht="66">
      <c r="A391" s="13" t="s">
        <v>258</v>
      </c>
      <c r="B391" s="12">
        <v>913</v>
      </c>
      <c r="C391" s="7">
        <v>7</v>
      </c>
      <c r="D391" s="7">
        <v>2</v>
      </c>
      <c r="E391" s="11" t="s">
        <v>256</v>
      </c>
      <c r="F391" s="15" t="s">
        <v>3</v>
      </c>
      <c r="G391" s="10">
        <v>6000</v>
      </c>
      <c r="H391" s="10">
        <v>0</v>
      </c>
      <c r="I391" s="21">
        <v>0</v>
      </c>
    </row>
    <row r="392" spans="1:9" ht="31.2" customHeight="1">
      <c r="A392" s="13" t="s">
        <v>257</v>
      </c>
      <c r="B392" s="12">
        <v>913</v>
      </c>
      <c r="C392" s="7">
        <v>7</v>
      </c>
      <c r="D392" s="7">
        <v>2</v>
      </c>
      <c r="E392" s="11" t="s">
        <v>256</v>
      </c>
      <c r="F392" s="15" t="s">
        <v>255</v>
      </c>
      <c r="G392" s="10">
        <v>6000</v>
      </c>
      <c r="H392" s="10">
        <v>0</v>
      </c>
      <c r="I392" s="21">
        <v>0</v>
      </c>
    </row>
    <row r="393" spans="1:9" ht="26.4">
      <c r="A393" s="13" t="s">
        <v>162</v>
      </c>
      <c r="B393" s="12">
        <v>913</v>
      </c>
      <c r="C393" s="7">
        <v>7</v>
      </c>
      <c r="D393" s="7">
        <v>5</v>
      </c>
      <c r="E393" s="11" t="s">
        <v>3</v>
      </c>
      <c r="F393" s="15" t="s">
        <v>3</v>
      </c>
      <c r="G393" s="10">
        <v>18.2</v>
      </c>
      <c r="H393" s="10">
        <v>14.7</v>
      </c>
      <c r="I393" s="21">
        <v>0.80769230769230771</v>
      </c>
    </row>
    <row r="394" spans="1:9" ht="26.4" customHeight="1">
      <c r="A394" s="13" t="s">
        <v>161</v>
      </c>
      <c r="B394" s="12">
        <v>913</v>
      </c>
      <c r="C394" s="7">
        <v>7</v>
      </c>
      <c r="D394" s="7">
        <v>5</v>
      </c>
      <c r="E394" s="11" t="s">
        <v>160</v>
      </c>
      <c r="F394" s="15" t="s">
        <v>3</v>
      </c>
      <c r="G394" s="10">
        <v>18.2</v>
      </c>
      <c r="H394" s="10">
        <v>14.7</v>
      </c>
      <c r="I394" s="21">
        <v>0.80769230769230771</v>
      </c>
    </row>
    <row r="395" spans="1:9" ht="16.2" customHeight="1">
      <c r="A395" s="13" t="s">
        <v>159</v>
      </c>
      <c r="B395" s="12">
        <v>913</v>
      </c>
      <c r="C395" s="7">
        <v>7</v>
      </c>
      <c r="D395" s="7">
        <v>5</v>
      </c>
      <c r="E395" s="11" t="s">
        <v>158</v>
      </c>
      <c r="F395" s="15" t="s">
        <v>3</v>
      </c>
      <c r="G395" s="10">
        <v>18.2</v>
      </c>
      <c r="H395" s="10">
        <v>14.7</v>
      </c>
      <c r="I395" s="21">
        <v>0.80769230769230771</v>
      </c>
    </row>
    <row r="396" spans="1:9" ht="18.600000000000001" customHeight="1">
      <c r="A396" s="13" t="s">
        <v>159</v>
      </c>
      <c r="B396" s="12">
        <v>913</v>
      </c>
      <c r="C396" s="7">
        <v>7</v>
      </c>
      <c r="D396" s="7">
        <v>5</v>
      </c>
      <c r="E396" s="11" t="s">
        <v>158</v>
      </c>
      <c r="F396" s="15" t="s">
        <v>3</v>
      </c>
      <c r="G396" s="10">
        <v>18.2</v>
      </c>
      <c r="H396" s="10">
        <v>14.7</v>
      </c>
      <c r="I396" s="21">
        <v>0.80769230769230771</v>
      </c>
    </row>
    <row r="397" spans="1:9" ht="26.4">
      <c r="A397" s="13" t="s">
        <v>14</v>
      </c>
      <c r="B397" s="12">
        <v>913</v>
      </c>
      <c r="C397" s="7">
        <v>7</v>
      </c>
      <c r="D397" s="7">
        <v>5</v>
      </c>
      <c r="E397" s="11" t="s">
        <v>158</v>
      </c>
      <c r="F397" s="15" t="s">
        <v>13</v>
      </c>
      <c r="G397" s="10">
        <v>18.2</v>
      </c>
      <c r="H397" s="10">
        <v>14.7</v>
      </c>
      <c r="I397" s="21">
        <v>0.80769230769230771</v>
      </c>
    </row>
    <row r="398" spans="1:9" s="16" customFormat="1">
      <c r="A398" s="20" t="s">
        <v>254</v>
      </c>
      <c r="B398" s="19">
        <v>913</v>
      </c>
      <c r="C398" s="18">
        <v>8</v>
      </c>
      <c r="D398" s="18">
        <v>0</v>
      </c>
      <c r="E398" s="17" t="s">
        <v>3</v>
      </c>
      <c r="F398" s="8" t="s">
        <v>3</v>
      </c>
      <c r="G398" s="22">
        <v>500</v>
      </c>
      <c r="H398" s="22">
        <v>0</v>
      </c>
      <c r="I398" s="9">
        <v>0</v>
      </c>
    </row>
    <row r="399" spans="1:9" s="16" customFormat="1">
      <c r="A399" s="20" t="s">
        <v>253</v>
      </c>
      <c r="B399" s="19">
        <v>913</v>
      </c>
      <c r="C399" s="18">
        <v>8</v>
      </c>
      <c r="D399" s="18">
        <v>1</v>
      </c>
      <c r="E399" s="17" t="s">
        <v>3</v>
      </c>
      <c r="F399" s="8" t="s">
        <v>3</v>
      </c>
      <c r="G399" s="22">
        <v>500</v>
      </c>
      <c r="H399" s="22">
        <v>0</v>
      </c>
      <c r="I399" s="9">
        <v>0</v>
      </c>
    </row>
    <row r="400" spans="1:9">
      <c r="A400" s="13" t="s">
        <v>252</v>
      </c>
      <c r="B400" s="12">
        <v>913</v>
      </c>
      <c r="C400" s="7">
        <v>8</v>
      </c>
      <c r="D400" s="7">
        <v>1</v>
      </c>
      <c r="E400" s="11" t="s">
        <v>251</v>
      </c>
      <c r="F400" s="15" t="s">
        <v>3</v>
      </c>
      <c r="G400" s="10">
        <v>500</v>
      </c>
      <c r="H400" s="10">
        <v>0</v>
      </c>
      <c r="I400" s="21">
        <v>0</v>
      </c>
    </row>
    <row r="401" spans="1:9" ht="26.4">
      <c r="A401" s="13" t="s">
        <v>250</v>
      </c>
      <c r="B401" s="12">
        <v>913</v>
      </c>
      <c r="C401" s="7">
        <v>8</v>
      </c>
      <c r="D401" s="7">
        <v>1</v>
      </c>
      <c r="E401" s="11" t="s">
        <v>249</v>
      </c>
      <c r="F401" s="15" t="s">
        <v>3</v>
      </c>
      <c r="G401" s="10">
        <v>500</v>
      </c>
      <c r="H401" s="10">
        <v>0</v>
      </c>
      <c r="I401" s="21">
        <v>0</v>
      </c>
    </row>
    <row r="402" spans="1:9" ht="26.4">
      <c r="A402" s="13" t="s">
        <v>26</v>
      </c>
      <c r="B402" s="12">
        <v>913</v>
      </c>
      <c r="C402" s="7">
        <v>8</v>
      </c>
      <c r="D402" s="7">
        <v>1</v>
      </c>
      <c r="E402" s="11" t="s">
        <v>249</v>
      </c>
      <c r="F402" s="15" t="s">
        <v>24</v>
      </c>
      <c r="G402" s="10">
        <v>500</v>
      </c>
      <c r="H402" s="10">
        <v>0</v>
      </c>
      <c r="I402" s="21">
        <v>0</v>
      </c>
    </row>
    <row r="403" spans="1:9" s="16" customFormat="1">
      <c r="A403" s="20" t="s">
        <v>248</v>
      </c>
      <c r="B403" s="19">
        <v>913</v>
      </c>
      <c r="C403" s="18">
        <v>12</v>
      </c>
      <c r="D403" s="18">
        <v>0</v>
      </c>
      <c r="E403" s="17" t="s">
        <v>3</v>
      </c>
      <c r="F403" s="8" t="s">
        <v>3</v>
      </c>
      <c r="G403" s="22">
        <v>2500</v>
      </c>
      <c r="H403" s="22">
        <v>1292.3</v>
      </c>
      <c r="I403" s="9">
        <v>0.51691999999999994</v>
      </c>
    </row>
    <row r="404" spans="1:9" s="16" customFormat="1">
      <c r="A404" s="20" t="s">
        <v>247</v>
      </c>
      <c r="B404" s="19">
        <v>913</v>
      </c>
      <c r="C404" s="18">
        <v>12</v>
      </c>
      <c r="D404" s="18">
        <v>2</v>
      </c>
      <c r="E404" s="17" t="s">
        <v>3</v>
      </c>
      <c r="F404" s="8" t="s">
        <v>3</v>
      </c>
      <c r="G404" s="22">
        <v>2500</v>
      </c>
      <c r="H404" s="22">
        <v>1292.3</v>
      </c>
      <c r="I404" s="9">
        <v>0.51691999999999994</v>
      </c>
    </row>
    <row r="405" spans="1:9" ht="26.4">
      <c r="A405" s="13" t="s">
        <v>246</v>
      </c>
      <c r="B405" s="12">
        <v>913</v>
      </c>
      <c r="C405" s="7">
        <v>12</v>
      </c>
      <c r="D405" s="7">
        <v>2</v>
      </c>
      <c r="E405" s="11" t="s">
        <v>245</v>
      </c>
      <c r="F405" s="15" t="s">
        <v>3</v>
      </c>
      <c r="G405" s="10">
        <v>2500</v>
      </c>
      <c r="H405" s="10">
        <v>1292.3</v>
      </c>
      <c r="I405" s="21">
        <v>0.51691999999999994</v>
      </c>
    </row>
    <row r="406" spans="1:9" ht="26.4">
      <c r="A406" s="13" t="s">
        <v>244</v>
      </c>
      <c r="B406" s="12">
        <v>913</v>
      </c>
      <c r="C406" s="7">
        <v>12</v>
      </c>
      <c r="D406" s="7">
        <v>2</v>
      </c>
      <c r="E406" s="11" t="s">
        <v>243</v>
      </c>
      <c r="F406" s="15" t="s">
        <v>3</v>
      </c>
      <c r="G406" s="10">
        <v>2500</v>
      </c>
      <c r="H406" s="10">
        <v>1292.3</v>
      </c>
      <c r="I406" s="21">
        <v>0.51691999999999994</v>
      </c>
    </row>
    <row r="407" spans="1:9">
      <c r="A407" s="13" t="s">
        <v>168</v>
      </c>
      <c r="B407" s="12">
        <v>913</v>
      </c>
      <c r="C407" s="7">
        <v>12</v>
      </c>
      <c r="D407" s="7">
        <v>2</v>
      </c>
      <c r="E407" s="11" t="s">
        <v>243</v>
      </c>
      <c r="F407" s="15" t="s">
        <v>166</v>
      </c>
      <c r="G407" s="10">
        <v>2500</v>
      </c>
      <c r="H407" s="10">
        <v>1292.3</v>
      </c>
      <c r="I407" s="21">
        <v>0.51691999999999994</v>
      </c>
    </row>
    <row r="408" spans="1:9" s="16" customFormat="1">
      <c r="A408" s="20" t="s">
        <v>242</v>
      </c>
      <c r="B408" s="19">
        <v>916</v>
      </c>
      <c r="C408" s="18">
        <v>0</v>
      </c>
      <c r="D408" s="18">
        <v>0</v>
      </c>
      <c r="E408" s="17" t="s">
        <v>3</v>
      </c>
      <c r="F408" s="8" t="s">
        <v>3</v>
      </c>
      <c r="G408" s="22">
        <v>1089.2</v>
      </c>
      <c r="H408" s="22">
        <v>741.1</v>
      </c>
      <c r="I408" s="9">
        <v>0.68040763863385967</v>
      </c>
    </row>
    <row r="409" spans="1:9" s="16" customFormat="1">
      <c r="A409" s="20" t="s">
        <v>20</v>
      </c>
      <c r="B409" s="19">
        <v>916</v>
      </c>
      <c r="C409" s="18">
        <v>1</v>
      </c>
      <c r="D409" s="18">
        <v>0</v>
      </c>
      <c r="E409" s="17" t="s">
        <v>3</v>
      </c>
      <c r="F409" s="8" t="s">
        <v>3</v>
      </c>
      <c r="G409" s="22">
        <v>1089.2</v>
      </c>
      <c r="H409" s="22">
        <v>741.1</v>
      </c>
      <c r="I409" s="9">
        <v>0.68040763863385967</v>
      </c>
    </row>
    <row r="410" spans="1:9" s="16" customFormat="1" ht="52.8">
      <c r="A410" s="20" t="s">
        <v>241</v>
      </c>
      <c r="B410" s="19">
        <v>916</v>
      </c>
      <c r="C410" s="18">
        <v>1</v>
      </c>
      <c r="D410" s="18">
        <v>3</v>
      </c>
      <c r="E410" s="17" t="s">
        <v>3</v>
      </c>
      <c r="F410" s="8" t="s">
        <v>3</v>
      </c>
      <c r="G410" s="22">
        <v>1089.2</v>
      </c>
      <c r="H410" s="22">
        <v>741.1</v>
      </c>
      <c r="I410" s="9">
        <v>0.68040763863385967</v>
      </c>
    </row>
    <row r="411" spans="1:9" ht="26.4">
      <c r="A411" s="13" t="s">
        <v>18</v>
      </c>
      <c r="B411" s="12">
        <v>916</v>
      </c>
      <c r="C411" s="7">
        <v>1</v>
      </c>
      <c r="D411" s="7">
        <v>3</v>
      </c>
      <c r="E411" s="11" t="s">
        <v>17</v>
      </c>
      <c r="F411" s="15" t="s">
        <v>3</v>
      </c>
      <c r="G411" s="10">
        <v>1089.2</v>
      </c>
      <c r="H411" s="10">
        <v>741.1</v>
      </c>
      <c r="I411" s="21">
        <v>0.68040763863385967</v>
      </c>
    </row>
    <row r="412" spans="1:9">
      <c r="A412" s="13" t="s">
        <v>16</v>
      </c>
      <c r="B412" s="12">
        <v>916</v>
      </c>
      <c r="C412" s="7">
        <v>1</v>
      </c>
      <c r="D412" s="7">
        <v>3</v>
      </c>
      <c r="E412" s="11" t="s">
        <v>15</v>
      </c>
      <c r="F412" s="15" t="s">
        <v>3</v>
      </c>
      <c r="G412" s="10">
        <v>296.39999999999998</v>
      </c>
      <c r="H412" s="10">
        <v>192.2</v>
      </c>
      <c r="I412" s="21">
        <v>0.64844804318488525</v>
      </c>
    </row>
    <row r="413" spans="1:9" ht="26.4">
      <c r="A413" s="13" t="s">
        <v>6</v>
      </c>
      <c r="B413" s="12">
        <v>916</v>
      </c>
      <c r="C413" s="7">
        <v>1</v>
      </c>
      <c r="D413" s="7">
        <v>3</v>
      </c>
      <c r="E413" s="11" t="s">
        <v>11</v>
      </c>
      <c r="F413" s="15" t="s">
        <v>3</v>
      </c>
      <c r="G413" s="10">
        <v>296.39999999999998</v>
      </c>
      <c r="H413" s="10">
        <v>192.2</v>
      </c>
      <c r="I413" s="21">
        <v>0.64844804318488525</v>
      </c>
    </row>
    <row r="414" spans="1:9" ht="66">
      <c r="A414" s="13" t="s">
        <v>2</v>
      </c>
      <c r="B414" s="12">
        <v>916</v>
      </c>
      <c r="C414" s="7">
        <v>1</v>
      </c>
      <c r="D414" s="7">
        <v>3</v>
      </c>
      <c r="E414" s="11" t="s">
        <v>11</v>
      </c>
      <c r="F414" s="15" t="s">
        <v>1</v>
      </c>
      <c r="G414" s="10">
        <v>291.5</v>
      </c>
      <c r="H414" s="10">
        <v>187.9</v>
      </c>
      <c r="I414" s="21">
        <v>0.6445969125214408</v>
      </c>
    </row>
    <row r="415" spans="1:9" ht="26.4">
      <c r="A415" s="13" t="s">
        <v>14</v>
      </c>
      <c r="B415" s="12">
        <v>916</v>
      </c>
      <c r="C415" s="7">
        <v>1</v>
      </c>
      <c r="D415" s="7">
        <v>3</v>
      </c>
      <c r="E415" s="11" t="s">
        <v>11</v>
      </c>
      <c r="F415" s="15" t="s">
        <v>13</v>
      </c>
      <c r="G415" s="10">
        <v>4.9000000000000004</v>
      </c>
      <c r="H415" s="10">
        <v>4.3</v>
      </c>
      <c r="I415" s="21">
        <v>0.87755102040816313</v>
      </c>
    </row>
    <row r="416" spans="1:9" ht="26.4">
      <c r="A416" s="13" t="s">
        <v>240</v>
      </c>
      <c r="B416" s="12">
        <v>916</v>
      </c>
      <c r="C416" s="7">
        <v>1</v>
      </c>
      <c r="D416" s="7">
        <v>3</v>
      </c>
      <c r="E416" s="11" t="s">
        <v>239</v>
      </c>
      <c r="F416" s="15" t="s">
        <v>3</v>
      </c>
      <c r="G416" s="10">
        <v>792.8</v>
      </c>
      <c r="H416" s="10">
        <v>548.9</v>
      </c>
      <c r="I416" s="21">
        <v>0.6923562058526741</v>
      </c>
    </row>
    <row r="417" spans="1:9" ht="26.4">
      <c r="A417" s="13" t="s">
        <v>6</v>
      </c>
      <c r="B417" s="12">
        <v>916</v>
      </c>
      <c r="C417" s="7">
        <v>1</v>
      </c>
      <c r="D417" s="7">
        <v>3</v>
      </c>
      <c r="E417" s="11" t="s">
        <v>238</v>
      </c>
      <c r="F417" s="15" t="s">
        <v>3</v>
      </c>
      <c r="G417" s="10">
        <v>642.79999999999995</v>
      </c>
      <c r="H417" s="10">
        <v>441.8</v>
      </c>
      <c r="I417" s="21">
        <v>0.68730553827006857</v>
      </c>
    </row>
    <row r="418" spans="1:9" ht="66">
      <c r="A418" s="13" t="s">
        <v>2</v>
      </c>
      <c r="B418" s="12">
        <v>916</v>
      </c>
      <c r="C418" s="7">
        <v>1</v>
      </c>
      <c r="D418" s="7">
        <v>3</v>
      </c>
      <c r="E418" s="11" t="s">
        <v>238</v>
      </c>
      <c r="F418" s="15" t="s">
        <v>1</v>
      </c>
      <c r="G418" s="10">
        <v>642.79999999999995</v>
      </c>
      <c r="H418" s="10">
        <v>441.8</v>
      </c>
      <c r="I418" s="21">
        <v>0.68730553827006857</v>
      </c>
    </row>
    <row r="419" spans="1:9" ht="44.4" customHeight="1">
      <c r="A419" s="13" t="s">
        <v>4</v>
      </c>
      <c r="B419" s="12">
        <v>916</v>
      </c>
      <c r="C419" s="7">
        <v>1</v>
      </c>
      <c r="D419" s="7">
        <v>3</v>
      </c>
      <c r="E419" s="11" t="s">
        <v>237</v>
      </c>
      <c r="F419" s="15" t="s">
        <v>3</v>
      </c>
      <c r="G419" s="10">
        <v>150</v>
      </c>
      <c r="H419" s="10">
        <v>107.1</v>
      </c>
      <c r="I419" s="21">
        <v>0.71399999999999997</v>
      </c>
    </row>
    <row r="420" spans="1:9" ht="66">
      <c r="A420" s="13" t="s">
        <v>2</v>
      </c>
      <c r="B420" s="12">
        <v>916</v>
      </c>
      <c r="C420" s="7">
        <v>1</v>
      </c>
      <c r="D420" s="7">
        <v>3</v>
      </c>
      <c r="E420" s="11" t="s">
        <v>237</v>
      </c>
      <c r="F420" s="15" t="s">
        <v>1</v>
      </c>
      <c r="G420" s="10">
        <v>150</v>
      </c>
      <c r="H420" s="10">
        <v>107.1</v>
      </c>
      <c r="I420" s="21">
        <v>0.71399999999999997</v>
      </c>
    </row>
    <row r="421" spans="1:9" s="16" customFormat="1">
      <c r="A421" s="20" t="s">
        <v>236</v>
      </c>
      <c r="B421" s="19">
        <v>917</v>
      </c>
      <c r="C421" s="18">
        <v>0</v>
      </c>
      <c r="D421" s="18">
        <v>0</v>
      </c>
      <c r="E421" s="17" t="s">
        <v>3</v>
      </c>
      <c r="F421" s="8" t="s">
        <v>3</v>
      </c>
      <c r="G421" s="22">
        <v>38994.199999999997</v>
      </c>
      <c r="H421" s="22">
        <v>19604.900000000001</v>
      </c>
      <c r="I421" s="9">
        <v>0.50276451369690889</v>
      </c>
    </row>
    <row r="422" spans="1:9" s="16" customFormat="1">
      <c r="A422" s="20" t="s">
        <v>20</v>
      </c>
      <c r="B422" s="19">
        <v>917</v>
      </c>
      <c r="C422" s="18">
        <v>1</v>
      </c>
      <c r="D422" s="18">
        <v>0</v>
      </c>
      <c r="E422" s="17" t="s">
        <v>3</v>
      </c>
      <c r="F422" s="8" t="s">
        <v>3</v>
      </c>
      <c r="G422" s="22">
        <v>30173.200000000001</v>
      </c>
      <c r="H422" s="22">
        <v>15946.2</v>
      </c>
      <c r="I422" s="9">
        <v>0.52848885766176612</v>
      </c>
    </row>
    <row r="423" spans="1:9" s="16" customFormat="1" ht="39.6">
      <c r="A423" s="20" t="s">
        <v>235</v>
      </c>
      <c r="B423" s="19">
        <v>917</v>
      </c>
      <c r="C423" s="18">
        <v>1</v>
      </c>
      <c r="D423" s="18">
        <v>2</v>
      </c>
      <c r="E423" s="17" t="s">
        <v>3</v>
      </c>
      <c r="F423" s="8" t="s">
        <v>3</v>
      </c>
      <c r="G423" s="22">
        <v>1919.4</v>
      </c>
      <c r="H423" s="22">
        <v>1337.2</v>
      </c>
      <c r="I423" s="9">
        <v>0.69667604459726995</v>
      </c>
    </row>
    <row r="424" spans="1:9" ht="26.4">
      <c r="A424" s="13" t="s">
        <v>18</v>
      </c>
      <c r="B424" s="12">
        <v>917</v>
      </c>
      <c r="C424" s="7">
        <v>1</v>
      </c>
      <c r="D424" s="7">
        <v>2</v>
      </c>
      <c r="E424" s="11" t="s">
        <v>17</v>
      </c>
      <c r="F424" s="15" t="s">
        <v>3</v>
      </c>
      <c r="G424" s="10">
        <v>1919.4</v>
      </c>
      <c r="H424" s="10">
        <v>1337.2</v>
      </c>
      <c r="I424" s="21">
        <v>0.69667604459726995</v>
      </c>
    </row>
    <row r="425" spans="1:9">
      <c r="A425" s="13" t="s">
        <v>234</v>
      </c>
      <c r="B425" s="12">
        <v>917</v>
      </c>
      <c r="C425" s="7">
        <v>1</v>
      </c>
      <c r="D425" s="7">
        <v>2</v>
      </c>
      <c r="E425" s="11" t="s">
        <v>233</v>
      </c>
      <c r="F425" s="15" t="s">
        <v>3</v>
      </c>
      <c r="G425" s="10">
        <v>1919.4</v>
      </c>
      <c r="H425" s="10">
        <v>1337.2</v>
      </c>
      <c r="I425" s="21">
        <v>0.69667604459726995</v>
      </c>
    </row>
    <row r="426" spans="1:9" ht="26.4">
      <c r="A426" s="13" t="s">
        <v>6</v>
      </c>
      <c r="B426" s="12">
        <v>917</v>
      </c>
      <c r="C426" s="7">
        <v>1</v>
      </c>
      <c r="D426" s="7">
        <v>2</v>
      </c>
      <c r="E426" s="11" t="s">
        <v>232</v>
      </c>
      <c r="F426" s="15" t="s">
        <v>3</v>
      </c>
      <c r="G426" s="10">
        <v>1519.4</v>
      </c>
      <c r="H426" s="10">
        <v>937.2</v>
      </c>
      <c r="I426" s="21">
        <v>0.61682242990654201</v>
      </c>
    </row>
    <row r="427" spans="1:9" ht="66">
      <c r="A427" s="13" t="s">
        <v>2</v>
      </c>
      <c r="B427" s="12">
        <v>917</v>
      </c>
      <c r="C427" s="7">
        <v>1</v>
      </c>
      <c r="D427" s="7">
        <v>2</v>
      </c>
      <c r="E427" s="11" t="s">
        <v>232</v>
      </c>
      <c r="F427" s="15" t="s">
        <v>1</v>
      </c>
      <c r="G427" s="10">
        <v>1519.4</v>
      </c>
      <c r="H427" s="10">
        <v>937.2</v>
      </c>
      <c r="I427" s="21">
        <v>0.61682242990654201</v>
      </c>
    </row>
    <row r="428" spans="1:9" ht="45" customHeight="1">
      <c r="A428" s="13" t="s">
        <v>4</v>
      </c>
      <c r="B428" s="12">
        <v>917</v>
      </c>
      <c r="C428" s="7">
        <v>1</v>
      </c>
      <c r="D428" s="7">
        <v>2</v>
      </c>
      <c r="E428" s="11" t="s">
        <v>231</v>
      </c>
      <c r="F428" s="15" t="s">
        <v>3</v>
      </c>
      <c r="G428" s="10">
        <v>400</v>
      </c>
      <c r="H428" s="10">
        <v>400</v>
      </c>
      <c r="I428" s="21">
        <v>1</v>
      </c>
    </row>
    <row r="429" spans="1:9" ht="66">
      <c r="A429" s="13" t="s">
        <v>2</v>
      </c>
      <c r="B429" s="12">
        <v>917</v>
      </c>
      <c r="C429" s="7">
        <v>1</v>
      </c>
      <c r="D429" s="7">
        <v>2</v>
      </c>
      <c r="E429" s="11" t="s">
        <v>231</v>
      </c>
      <c r="F429" s="15" t="s">
        <v>1</v>
      </c>
      <c r="G429" s="10">
        <v>400</v>
      </c>
      <c r="H429" s="10">
        <v>400</v>
      </c>
      <c r="I429" s="21">
        <v>1</v>
      </c>
    </row>
    <row r="430" spans="1:9" s="16" customFormat="1" ht="52.8">
      <c r="A430" s="20" t="s">
        <v>230</v>
      </c>
      <c r="B430" s="19">
        <v>917</v>
      </c>
      <c r="C430" s="18">
        <v>1</v>
      </c>
      <c r="D430" s="18">
        <v>4</v>
      </c>
      <c r="E430" s="17" t="s">
        <v>3</v>
      </c>
      <c r="F430" s="8" t="s">
        <v>3</v>
      </c>
      <c r="G430" s="22">
        <v>25053.8</v>
      </c>
      <c r="H430" s="22">
        <v>13331</v>
      </c>
      <c r="I430" s="9">
        <v>0.53209493170696665</v>
      </c>
    </row>
    <row r="431" spans="1:9" ht="26.4">
      <c r="A431" s="13" t="s">
        <v>18</v>
      </c>
      <c r="B431" s="12">
        <v>917</v>
      </c>
      <c r="C431" s="7">
        <v>1</v>
      </c>
      <c r="D431" s="7">
        <v>4</v>
      </c>
      <c r="E431" s="11" t="s">
        <v>17</v>
      </c>
      <c r="F431" s="15" t="s">
        <v>3</v>
      </c>
      <c r="G431" s="10">
        <v>25051.4</v>
      </c>
      <c r="H431" s="10">
        <v>13329.8</v>
      </c>
      <c r="I431" s="21">
        <v>0.5320980064986387</v>
      </c>
    </row>
    <row r="432" spans="1:9">
      <c r="A432" s="13" t="s">
        <v>16</v>
      </c>
      <c r="B432" s="12">
        <v>917</v>
      </c>
      <c r="C432" s="7">
        <v>1</v>
      </c>
      <c r="D432" s="7">
        <v>4</v>
      </c>
      <c r="E432" s="11" t="s">
        <v>15</v>
      </c>
      <c r="F432" s="15" t="s">
        <v>3</v>
      </c>
      <c r="G432" s="10">
        <v>25051.4</v>
      </c>
      <c r="H432" s="10">
        <v>13329.8</v>
      </c>
      <c r="I432" s="21">
        <v>0.5320980064986387</v>
      </c>
    </row>
    <row r="433" spans="1:9" ht="26.4">
      <c r="A433" s="13" t="s">
        <v>6</v>
      </c>
      <c r="B433" s="12">
        <v>917</v>
      </c>
      <c r="C433" s="7">
        <v>1</v>
      </c>
      <c r="D433" s="7">
        <v>4</v>
      </c>
      <c r="E433" s="11" t="s">
        <v>11</v>
      </c>
      <c r="F433" s="15" t="s">
        <v>3</v>
      </c>
      <c r="G433" s="10">
        <v>19872.5</v>
      </c>
      <c r="H433" s="10">
        <v>8477.5</v>
      </c>
      <c r="I433" s="21">
        <v>0.42659454019373505</v>
      </c>
    </row>
    <row r="434" spans="1:9" ht="66">
      <c r="A434" s="13" t="s">
        <v>2</v>
      </c>
      <c r="B434" s="12">
        <v>917</v>
      </c>
      <c r="C434" s="7">
        <v>1</v>
      </c>
      <c r="D434" s="7">
        <v>4</v>
      </c>
      <c r="E434" s="11" t="s">
        <v>11</v>
      </c>
      <c r="F434" s="15" t="s">
        <v>1</v>
      </c>
      <c r="G434" s="10">
        <v>14844.7</v>
      </c>
      <c r="H434" s="10">
        <v>7368.5</v>
      </c>
      <c r="I434" s="21">
        <v>0.4963724426899836</v>
      </c>
    </row>
    <row r="435" spans="1:9" ht="26.4">
      <c r="A435" s="13" t="s">
        <v>14</v>
      </c>
      <c r="B435" s="12">
        <v>917</v>
      </c>
      <c r="C435" s="7">
        <v>1</v>
      </c>
      <c r="D435" s="7">
        <v>4</v>
      </c>
      <c r="E435" s="11" t="s">
        <v>11</v>
      </c>
      <c r="F435" s="15" t="s">
        <v>13</v>
      </c>
      <c r="G435" s="10">
        <v>5016.3999999999996</v>
      </c>
      <c r="H435" s="10">
        <v>1105.7</v>
      </c>
      <c r="I435" s="21">
        <v>0.22041703213459854</v>
      </c>
    </row>
    <row r="436" spans="1:9">
      <c r="A436" s="13" t="s">
        <v>168</v>
      </c>
      <c r="B436" s="12">
        <v>917</v>
      </c>
      <c r="C436" s="7">
        <v>1</v>
      </c>
      <c r="D436" s="7">
        <v>4</v>
      </c>
      <c r="E436" s="11" t="s">
        <v>11</v>
      </c>
      <c r="F436" s="15" t="s">
        <v>166</v>
      </c>
      <c r="G436" s="10">
        <v>11.4</v>
      </c>
      <c r="H436" s="10">
        <v>3.3</v>
      </c>
      <c r="I436" s="21">
        <v>0.28947368421052627</v>
      </c>
    </row>
    <row r="437" spans="1:9" ht="45" customHeight="1">
      <c r="A437" s="13" t="s">
        <v>4</v>
      </c>
      <c r="B437" s="12">
        <v>917</v>
      </c>
      <c r="C437" s="7">
        <v>1</v>
      </c>
      <c r="D437" s="7">
        <v>4</v>
      </c>
      <c r="E437" s="11" t="s">
        <v>9</v>
      </c>
      <c r="F437" s="15" t="s">
        <v>3</v>
      </c>
      <c r="G437" s="10">
        <v>5178.8999999999996</v>
      </c>
      <c r="H437" s="10">
        <v>4852.3</v>
      </c>
      <c r="I437" s="21">
        <v>0.93693641506883707</v>
      </c>
    </row>
    <row r="438" spans="1:9" ht="66">
      <c r="A438" s="13" t="s">
        <v>2</v>
      </c>
      <c r="B438" s="12">
        <v>917</v>
      </c>
      <c r="C438" s="7">
        <v>1</v>
      </c>
      <c r="D438" s="7">
        <v>4</v>
      </c>
      <c r="E438" s="11" t="s">
        <v>9</v>
      </c>
      <c r="F438" s="15" t="s">
        <v>1</v>
      </c>
      <c r="G438" s="10">
        <v>5000</v>
      </c>
      <c r="H438" s="10">
        <v>4786.5</v>
      </c>
      <c r="I438" s="21">
        <v>0.95730000000000004</v>
      </c>
    </row>
    <row r="439" spans="1:9" ht="26.4">
      <c r="A439" s="13" t="s">
        <v>14</v>
      </c>
      <c r="B439" s="12">
        <v>917</v>
      </c>
      <c r="C439" s="7">
        <v>1</v>
      </c>
      <c r="D439" s="7">
        <v>4</v>
      </c>
      <c r="E439" s="11" t="s">
        <v>9</v>
      </c>
      <c r="F439" s="15" t="s">
        <v>13</v>
      </c>
      <c r="G439" s="10">
        <v>178.9</v>
      </c>
      <c r="H439" s="10">
        <v>65.8</v>
      </c>
      <c r="I439" s="21">
        <v>0.3678032420346562</v>
      </c>
    </row>
    <row r="440" spans="1:9" ht="52.8">
      <c r="A440" s="13" t="s">
        <v>229</v>
      </c>
      <c r="B440" s="12">
        <v>917</v>
      </c>
      <c r="C440" s="7">
        <v>1</v>
      </c>
      <c r="D440" s="7">
        <v>4</v>
      </c>
      <c r="E440" s="11" t="s">
        <v>228</v>
      </c>
      <c r="F440" s="15" t="s">
        <v>3</v>
      </c>
      <c r="G440" s="10">
        <v>2.4</v>
      </c>
      <c r="H440" s="10">
        <v>1.2</v>
      </c>
      <c r="I440" s="21">
        <v>0.5</v>
      </c>
    </row>
    <row r="441" spans="1:9" ht="79.2">
      <c r="A441" s="13" t="s">
        <v>227</v>
      </c>
      <c r="B441" s="12">
        <v>917</v>
      </c>
      <c r="C441" s="7">
        <v>1</v>
      </c>
      <c r="D441" s="7">
        <v>4</v>
      </c>
      <c r="E441" s="11" t="s">
        <v>226</v>
      </c>
      <c r="F441" s="15" t="s">
        <v>3</v>
      </c>
      <c r="G441" s="10">
        <v>2.4</v>
      </c>
      <c r="H441" s="10">
        <v>1.2</v>
      </c>
      <c r="I441" s="21">
        <v>0.5</v>
      </c>
    </row>
    <row r="442" spans="1:9" ht="52.8">
      <c r="A442" s="13" t="s">
        <v>225</v>
      </c>
      <c r="B442" s="12">
        <v>917</v>
      </c>
      <c r="C442" s="7">
        <v>1</v>
      </c>
      <c r="D442" s="7">
        <v>4</v>
      </c>
      <c r="E442" s="11" t="s">
        <v>224</v>
      </c>
      <c r="F442" s="15" t="s">
        <v>3</v>
      </c>
      <c r="G442" s="10">
        <v>2.4</v>
      </c>
      <c r="H442" s="10">
        <v>1.2</v>
      </c>
      <c r="I442" s="21">
        <v>0.5</v>
      </c>
    </row>
    <row r="443" spans="1:9" ht="26.4">
      <c r="A443" s="13" t="s">
        <v>14</v>
      </c>
      <c r="B443" s="12">
        <v>917</v>
      </c>
      <c r="C443" s="7">
        <v>1</v>
      </c>
      <c r="D443" s="7">
        <v>4</v>
      </c>
      <c r="E443" s="11" t="s">
        <v>224</v>
      </c>
      <c r="F443" s="15" t="s">
        <v>13</v>
      </c>
      <c r="G443" s="10">
        <v>2.4</v>
      </c>
      <c r="H443" s="10">
        <v>1.2</v>
      </c>
      <c r="I443" s="21">
        <v>0.5</v>
      </c>
    </row>
    <row r="444" spans="1:9" s="16" customFormat="1" ht="26.4">
      <c r="A444" s="20" t="s">
        <v>223</v>
      </c>
      <c r="B444" s="19">
        <v>917</v>
      </c>
      <c r="C444" s="18">
        <v>1</v>
      </c>
      <c r="D444" s="18">
        <v>7</v>
      </c>
      <c r="E444" s="17" t="s">
        <v>3</v>
      </c>
      <c r="F444" s="8" t="s">
        <v>3</v>
      </c>
      <c r="G444" s="22">
        <v>0</v>
      </c>
      <c r="H444" s="22">
        <v>0</v>
      </c>
      <c r="I444" s="9">
        <v>0</v>
      </c>
    </row>
    <row r="445" spans="1:9">
      <c r="A445" s="13" t="s">
        <v>222</v>
      </c>
      <c r="B445" s="12">
        <v>917</v>
      </c>
      <c r="C445" s="7">
        <v>1</v>
      </c>
      <c r="D445" s="7">
        <v>7</v>
      </c>
      <c r="E445" s="11" t="s">
        <v>221</v>
      </c>
      <c r="F445" s="15" t="s">
        <v>3</v>
      </c>
      <c r="G445" s="10">
        <v>0</v>
      </c>
      <c r="H445" s="10">
        <v>0</v>
      </c>
      <c r="I445" s="21">
        <v>0</v>
      </c>
    </row>
    <row r="446" spans="1:9" ht="26.4">
      <c r="A446" s="13" t="s">
        <v>220</v>
      </c>
      <c r="B446" s="12">
        <v>917</v>
      </c>
      <c r="C446" s="7">
        <v>1</v>
      </c>
      <c r="D446" s="7">
        <v>7</v>
      </c>
      <c r="E446" s="11" t="s">
        <v>219</v>
      </c>
      <c r="F446" s="15" t="s">
        <v>3</v>
      </c>
      <c r="G446" s="10">
        <v>0</v>
      </c>
      <c r="H446" s="10">
        <v>0</v>
      </c>
      <c r="I446" s="21">
        <v>0</v>
      </c>
    </row>
    <row r="447" spans="1:9" ht="26.4">
      <c r="A447" s="13" t="s">
        <v>220</v>
      </c>
      <c r="B447" s="12">
        <v>917</v>
      </c>
      <c r="C447" s="7">
        <v>1</v>
      </c>
      <c r="D447" s="7">
        <v>7</v>
      </c>
      <c r="E447" s="11" t="s">
        <v>219</v>
      </c>
      <c r="F447" s="15" t="s">
        <v>3</v>
      </c>
      <c r="G447" s="10">
        <v>0</v>
      </c>
      <c r="H447" s="10">
        <v>0</v>
      </c>
      <c r="I447" s="21">
        <v>0</v>
      </c>
    </row>
    <row r="448" spans="1:9">
      <c r="A448" s="13" t="s">
        <v>168</v>
      </c>
      <c r="B448" s="12">
        <v>917</v>
      </c>
      <c r="C448" s="7">
        <v>1</v>
      </c>
      <c r="D448" s="7">
        <v>7</v>
      </c>
      <c r="E448" s="11" t="s">
        <v>219</v>
      </c>
      <c r="F448" s="15" t="s">
        <v>166</v>
      </c>
      <c r="G448" s="10">
        <v>0</v>
      </c>
      <c r="H448" s="10">
        <v>0</v>
      </c>
      <c r="I448" s="21">
        <v>0</v>
      </c>
    </row>
    <row r="449" spans="1:9" s="16" customFormat="1">
      <c r="A449" s="20" t="s">
        <v>218</v>
      </c>
      <c r="B449" s="19">
        <v>917</v>
      </c>
      <c r="C449" s="18">
        <v>1</v>
      </c>
      <c r="D449" s="18">
        <v>11</v>
      </c>
      <c r="E449" s="17" t="s">
        <v>3</v>
      </c>
      <c r="F449" s="8" t="s">
        <v>3</v>
      </c>
      <c r="G449" s="22">
        <v>300</v>
      </c>
      <c r="H449" s="22">
        <v>0</v>
      </c>
      <c r="I449" s="9">
        <v>0</v>
      </c>
    </row>
    <row r="450" spans="1:9">
      <c r="A450" s="13" t="s">
        <v>218</v>
      </c>
      <c r="B450" s="12">
        <v>917</v>
      </c>
      <c r="C450" s="7">
        <v>1</v>
      </c>
      <c r="D450" s="7">
        <v>11</v>
      </c>
      <c r="E450" s="11" t="s">
        <v>217</v>
      </c>
      <c r="F450" s="15" t="s">
        <v>3</v>
      </c>
      <c r="G450" s="10">
        <v>300</v>
      </c>
      <c r="H450" s="10">
        <v>0</v>
      </c>
      <c r="I450" s="21">
        <v>0</v>
      </c>
    </row>
    <row r="451" spans="1:9">
      <c r="A451" s="13" t="s">
        <v>216</v>
      </c>
      <c r="B451" s="12">
        <v>917</v>
      </c>
      <c r="C451" s="7">
        <v>1</v>
      </c>
      <c r="D451" s="7">
        <v>11</v>
      </c>
      <c r="E451" s="11" t="s">
        <v>215</v>
      </c>
      <c r="F451" s="15" t="s">
        <v>3</v>
      </c>
      <c r="G451" s="10">
        <v>300</v>
      </c>
      <c r="H451" s="10">
        <v>0</v>
      </c>
      <c r="I451" s="21">
        <v>0</v>
      </c>
    </row>
    <row r="452" spans="1:9" ht="26.4">
      <c r="A452" s="13" t="s">
        <v>214</v>
      </c>
      <c r="B452" s="12">
        <v>917</v>
      </c>
      <c r="C452" s="7">
        <v>1</v>
      </c>
      <c r="D452" s="7">
        <v>11</v>
      </c>
      <c r="E452" s="11" t="s">
        <v>213</v>
      </c>
      <c r="F452" s="15" t="s">
        <v>3</v>
      </c>
      <c r="G452" s="10">
        <v>300</v>
      </c>
      <c r="H452" s="10">
        <v>0</v>
      </c>
      <c r="I452" s="21">
        <v>0</v>
      </c>
    </row>
    <row r="453" spans="1:9">
      <c r="A453" s="13" t="s">
        <v>168</v>
      </c>
      <c r="B453" s="12">
        <v>917</v>
      </c>
      <c r="C453" s="7">
        <v>1</v>
      </c>
      <c r="D453" s="7">
        <v>11</v>
      </c>
      <c r="E453" s="11" t="s">
        <v>213</v>
      </c>
      <c r="F453" s="15" t="s">
        <v>166</v>
      </c>
      <c r="G453" s="10">
        <v>300</v>
      </c>
      <c r="H453" s="10">
        <v>0</v>
      </c>
      <c r="I453" s="21">
        <v>0</v>
      </c>
    </row>
    <row r="454" spans="1:9" s="16" customFormat="1">
      <c r="A454" s="20" t="s">
        <v>212</v>
      </c>
      <c r="B454" s="19">
        <v>917</v>
      </c>
      <c r="C454" s="18">
        <v>1</v>
      </c>
      <c r="D454" s="18">
        <v>13</v>
      </c>
      <c r="E454" s="17" t="s">
        <v>3</v>
      </c>
      <c r="F454" s="8" t="s">
        <v>3</v>
      </c>
      <c r="G454" s="22">
        <v>2900</v>
      </c>
      <c r="H454" s="22">
        <v>1278</v>
      </c>
      <c r="I454" s="9">
        <v>0.44068965517241382</v>
      </c>
    </row>
    <row r="455" spans="1:9" ht="26.4">
      <c r="A455" s="13" t="s">
        <v>18</v>
      </c>
      <c r="B455" s="12">
        <v>917</v>
      </c>
      <c r="C455" s="7">
        <v>1</v>
      </c>
      <c r="D455" s="7">
        <v>13</v>
      </c>
      <c r="E455" s="11" t="s">
        <v>17</v>
      </c>
      <c r="F455" s="15" t="s">
        <v>3</v>
      </c>
      <c r="G455" s="10">
        <v>2765.9</v>
      </c>
      <c r="H455" s="10">
        <v>1220.2</v>
      </c>
      <c r="I455" s="21">
        <v>0.4411583932897068</v>
      </c>
    </row>
    <row r="456" spans="1:9" ht="26.4">
      <c r="A456" s="13" t="s">
        <v>39</v>
      </c>
      <c r="B456" s="12">
        <v>917</v>
      </c>
      <c r="C456" s="7">
        <v>1</v>
      </c>
      <c r="D456" s="7">
        <v>13</v>
      </c>
      <c r="E456" s="11" t="s">
        <v>38</v>
      </c>
      <c r="F456" s="15" t="s">
        <v>3</v>
      </c>
      <c r="G456" s="10">
        <v>2765.9</v>
      </c>
      <c r="H456" s="10">
        <v>1220.2</v>
      </c>
      <c r="I456" s="21">
        <v>0.4411583932897068</v>
      </c>
    </row>
    <row r="457" spans="1:9" ht="60" customHeight="1">
      <c r="A457" s="13" t="s">
        <v>211</v>
      </c>
      <c r="B457" s="12">
        <v>917</v>
      </c>
      <c r="C457" s="7">
        <v>1</v>
      </c>
      <c r="D457" s="7">
        <v>13</v>
      </c>
      <c r="E457" s="11" t="s">
        <v>210</v>
      </c>
      <c r="F457" s="15" t="s">
        <v>3</v>
      </c>
      <c r="G457" s="10">
        <v>1102.3</v>
      </c>
      <c r="H457" s="10">
        <v>486.8</v>
      </c>
      <c r="I457" s="21">
        <v>0.44162206295926704</v>
      </c>
    </row>
    <row r="458" spans="1:9" ht="66">
      <c r="A458" s="13" t="s">
        <v>2</v>
      </c>
      <c r="B458" s="12">
        <v>917</v>
      </c>
      <c r="C458" s="7">
        <v>1</v>
      </c>
      <c r="D458" s="7">
        <v>13</v>
      </c>
      <c r="E458" s="11" t="s">
        <v>210</v>
      </c>
      <c r="F458" s="15" t="s">
        <v>1</v>
      </c>
      <c r="G458" s="10">
        <v>901.7</v>
      </c>
      <c r="H458" s="10">
        <v>442.5</v>
      </c>
      <c r="I458" s="21">
        <v>0.49073971387379389</v>
      </c>
    </row>
    <row r="459" spans="1:9" ht="26.4">
      <c r="A459" s="13" t="s">
        <v>14</v>
      </c>
      <c r="B459" s="12">
        <v>917</v>
      </c>
      <c r="C459" s="7">
        <v>1</v>
      </c>
      <c r="D459" s="7">
        <v>13</v>
      </c>
      <c r="E459" s="11" t="s">
        <v>210</v>
      </c>
      <c r="F459" s="15" t="s">
        <v>13</v>
      </c>
      <c r="G459" s="10">
        <v>200.6</v>
      </c>
      <c r="H459" s="10">
        <v>44.3</v>
      </c>
      <c r="I459" s="21">
        <v>0.22083748753738783</v>
      </c>
    </row>
    <row r="460" spans="1:9" ht="26.4">
      <c r="A460" s="13" t="s">
        <v>209</v>
      </c>
      <c r="B460" s="12">
        <v>917</v>
      </c>
      <c r="C460" s="7">
        <v>1</v>
      </c>
      <c r="D460" s="7">
        <v>13</v>
      </c>
      <c r="E460" s="11" t="s">
        <v>208</v>
      </c>
      <c r="F460" s="15" t="s">
        <v>3</v>
      </c>
      <c r="G460" s="10">
        <v>605.20000000000005</v>
      </c>
      <c r="H460" s="10">
        <v>284.7</v>
      </c>
      <c r="I460" s="21">
        <v>0.47042300066093851</v>
      </c>
    </row>
    <row r="461" spans="1:9" ht="66">
      <c r="A461" s="13" t="s">
        <v>2</v>
      </c>
      <c r="B461" s="12">
        <v>917</v>
      </c>
      <c r="C461" s="7">
        <v>1</v>
      </c>
      <c r="D461" s="7">
        <v>13</v>
      </c>
      <c r="E461" s="11" t="s">
        <v>208</v>
      </c>
      <c r="F461" s="15" t="s">
        <v>1</v>
      </c>
      <c r="G461" s="10">
        <v>556.79999999999995</v>
      </c>
      <c r="H461" s="10">
        <v>279.10000000000002</v>
      </c>
      <c r="I461" s="21">
        <v>0.50125718390804608</v>
      </c>
    </row>
    <row r="462" spans="1:9" ht="26.4">
      <c r="A462" s="13" t="s">
        <v>14</v>
      </c>
      <c r="B462" s="12">
        <v>917</v>
      </c>
      <c r="C462" s="7">
        <v>1</v>
      </c>
      <c r="D462" s="7">
        <v>13</v>
      </c>
      <c r="E462" s="11" t="s">
        <v>208</v>
      </c>
      <c r="F462" s="15" t="s">
        <v>13</v>
      </c>
      <c r="G462" s="10">
        <v>48.4</v>
      </c>
      <c r="H462" s="10">
        <v>5.6</v>
      </c>
      <c r="I462" s="21">
        <v>0.11570247933884296</v>
      </c>
    </row>
    <row r="463" spans="1:9" ht="52.8">
      <c r="A463" s="13" t="s">
        <v>207</v>
      </c>
      <c r="B463" s="12">
        <v>917</v>
      </c>
      <c r="C463" s="7">
        <v>1</v>
      </c>
      <c r="D463" s="7">
        <v>13</v>
      </c>
      <c r="E463" s="11" t="s">
        <v>206</v>
      </c>
      <c r="F463" s="15" t="s">
        <v>3</v>
      </c>
      <c r="G463" s="10">
        <v>452.5</v>
      </c>
      <c r="H463" s="10">
        <v>168.5</v>
      </c>
      <c r="I463" s="21">
        <v>0.37237569060773479</v>
      </c>
    </row>
    <row r="464" spans="1:9" ht="66">
      <c r="A464" s="13" t="s">
        <v>2</v>
      </c>
      <c r="B464" s="12">
        <v>917</v>
      </c>
      <c r="C464" s="7">
        <v>1</v>
      </c>
      <c r="D464" s="7">
        <v>13</v>
      </c>
      <c r="E464" s="11" t="s">
        <v>206</v>
      </c>
      <c r="F464" s="15" t="s">
        <v>1</v>
      </c>
      <c r="G464" s="10">
        <v>393.5</v>
      </c>
      <c r="H464" s="10">
        <v>168.5</v>
      </c>
      <c r="I464" s="21">
        <v>0.42820838627700125</v>
      </c>
    </row>
    <row r="465" spans="1:9" ht="26.4">
      <c r="A465" s="13" t="s">
        <v>14</v>
      </c>
      <c r="B465" s="12">
        <v>917</v>
      </c>
      <c r="C465" s="7">
        <v>1</v>
      </c>
      <c r="D465" s="7">
        <v>13</v>
      </c>
      <c r="E465" s="11" t="s">
        <v>206</v>
      </c>
      <c r="F465" s="15" t="s">
        <v>13</v>
      </c>
      <c r="G465" s="10">
        <v>59</v>
      </c>
      <c r="H465" s="10">
        <v>0</v>
      </c>
      <c r="I465" s="21">
        <v>0</v>
      </c>
    </row>
    <row r="466" spans="1:9" ht="52.8">
      <c r="A466" s="13" t="s">
        <v>205</v>
      </c>
      <c r="B466" s="12">
        <v>917</v>
      </c>
      <c r="C466" s="7">
        <v>1</v>
      </c>
      <c r="D466" s="7">
        <v>13</v>
      </c>
      <c r="E466" s="11" t="s">
        <v>204</v>
      </c>
      <c r="F466" s="15" t="s">
        <v>3</v>
      </c>
      <c r="G466" s="10">
        <v>605.20000000000005</v>
      </c>
      <c r="H466" s="10">
        <v>280.2</v>
      </c>
      <c r="I466" s="21">
        <v>0.46298744216787835</v>
      </c>
    </row>
    <row r="467" spans="1:9" ht="66">
      <c r="A467" s="13" t="s">
        <v>2</v>
      </c>
      <c r="B467" s="12">
        <v>917</v>
      </c>
      <c r="C467" s="7">
        <v>1</v>
      </c>
      <c r="D467" s="7">
        <v>13</v>
      </c>
      <c r="E467" s="11" t="s">
        <v>204</v>
      </c>
      <c r="F467" s="15" t="s">
        <v>1</v>
      </c>
      <c r="G467" s="10">
        <v>560</v>
      </c>
      <c r="H467" s="10">
        <v>276.2</v>
      </c>
      <c r="I467" s="21">
        <v>0.49321428571428572</v>
      </c>
    </row>
    <row r="468" spans="1:9" ht="26.4">
      <c r="A468" s="13" t="s">
        <v>14</v>
      </c>
      <c r="B468" s="12">
        <v>917</v>
      </c>
      <c r="C468" s="7">
        <v>1</v>
      </c>
      <c r="D468" s="7">
        <v>13</v>
      </c>
      <c r="E468" s="11" t="s">
        <v>204</v>
      </c>
      <c r="F468" s="15" t="s">
        <v>13</v>
      </c>
      <c r="G468" s="10">
        <v>45.2</v>
      </c>
      <c r="H468" s="10">
        <v>4</v>
      </c>
      <c r="I468" s="21">
        <v>8.8495575221238937E-2</v>
      </c>
    </row>
    <row r="469" spans="1:9" ht="92.4">
      <c r="A469" s="13" t="s">
        <v>203</v>
      </c>
      <c r="B469" s="12">
        <v>917</v>
      </c>
      <c r="C469" s="7">
        <v>1</v>
      </c>
      <c r="D469" s="7">
        <v>13</v>
      </c>
      <c r="E469" s="11" t="s">
        <v>202</v>
      </c>
      <c r="F469" s="15" t="s">
        <v>3</v>
      </c>
      <c r="G469" s="10">
        <v>0.7</v>
      </c>
      <c r="H469" s="10">
        <v>0</v>
      </c>
      <c r="I469" s="21">
        <v>0</v>
      </c>
    </row>
    <row r="470" spans="1:9" ht="26.4">
      <c r="A470" s="13" t="s">
        <v>14</v>
      </c>
      <c r="B470" s="12">
        <v>917</v>
      </c>
      <c r="C470" s="7">
        <v>1</v>
      </c>
      <c r="D470" s="7">
        <v>13</v>
      </c>
      <c r="E470" s="11" t="s">
        <v>202</v>
      </c>
      <c r="F470" s="15" t="s">
        <v>13</v>
      </c>
      <c r="G470" s="10">
        <v>0.7</v>
      </c>
      <c r="H470" s="10">
        <v>0</v>
      </c>
      <c r="I470" s="21">
        <v>0</v>
      </c>
    </row>
    <row r="471" spans="1:9" ht="26.4">
      <c r="A471" s="13" t="s">
        <v>99</v>
      </c>
      <c r="B471" s="12">
        <v>917</v>
      </c>
      <c r="C471" s="7">
        <v>1</v>
      </c>
      <c r="D471" s="7">
        <v>13</v>
      </c>
      <c r="E471" s="11" t="s">
        <v>98</v>
      </c>
      <c r="F471" s="15" t="s">
        <v>3</v>
      </c>
      <c r="G471" s="10">
        <v>58.1</v>
      </c>
      <c r="H471" s="10">
        <v>57.8</v>
      </c>
      <c r="I471" s="21">
        <v>0.99483648881239239</v>
      </c>
    </row>
    <row r="472" spans="1:9" ht="26.4">
      <c r="A472" s="13" t="s">
        <v>97</v>
      </c>
      <c r="B472" s="12">
        <v>917</v>
      </c>
      <c r="C472" s="7">
        <v>1</v>
      </c>
      <c r="D472" s="7">
        <v>13</v>
      </c>
      <c r="E472" s="11" t="s">
        <v>96</v>
      </c>
      <c r="F472" s="15" t="s">
        <v>3</v>
      </c>
      <c r="G472" s="10">
        <v>58.1</v>
      </c>
      <c r="H472" s="10">
        <v>57.8</v>
      </c>
      <c r="I472" s="21">
        <v>0.99483648881239239</v>
      </c>
    </row>
    <row r="473" spans="1:9" ht="26.4">
      <c r="A473" s="13" t="s">
        <v>201</v>
      </c>
      <c r="B473" s="12">
        <v>917</v>
      </c>
      <c r="C473" s="7">
        <v>1</v>
      </c>
      <c r="D473" s="7">
        <v>13</v>
      </c>
      <c r="E473" s="11" t="s">
        <v>200</v>
      </c>
      <c r="F473" s="15" t="s">
        <v>3</v>
      </c>
      <c r="G473" s="10">
        <v>58.1</v>
      </c>
      <c r="H473" s="10">
        <v>57.8</v>
      </c>
      <c r="I473" s="21">
        <v>0.99483648881239239</v>
      </c>
    </row>
    <row r="474" spans="1:9">
      <c r="A474" s="13" t="s">
        <v>168</v>
      </c>
      <c r="B474" s="12">
        <v>917</v>
      </c>
      <c r="C474" s="7">
        <v>1</v>
      </c>
      <c r="D474" s="7">
        <v>13</v>
      </c>
      <c r="E474" s="11" t="s">
        <v>200</v>
      </c>
      <c r="F474" s="15" t="s">
        <v>166</v>
      </c>
      <c r="G474" s="10">
        <v>58.1</v>
      </c>
      <c r="H474" s="10">
        <v>57.8</v>
      </c>
      <c r="I474" s="21">
        <v>0.99483648881239239</v>
      </c>
    </row>
    <row r="475" spans="1:9" ht="39.6">
      <c r="A475" s="13" t="s">
        <v>199</v>
      </c>
      <c r="B475" s="12">
        <v>917</v>
      </c>
      <c r="C475" s="7">
        <v>1</v>
      </c>
      <c r="D475" s="7">
        <v>13</v>
      </c>
      <c r="E475" s="11" t="s">
        <v>198</v>
      </c>
      <c r="F475" s="15" t="s">
        <v>3</v>
      </c>
      <c r="G475" s="10">
        <v>21</v>
      </c>
      <c r="H475" s="10">
        <v>0</v>
      </c>
      <c r="I475" s="21">
        <v>0</v>
      </c>
    </row>
    <row r="476" spans="1:9" ht="33" customHeight="1">
      <c r="A476" s="13" t="s">
        <v>197</v>
      </c>
      <c r="B476" s="12">
        <v>917</v>
      </c>
      <c r="C476" s="7">
        <v>1</v>
      </c>
      <c r="D476" s="7">
        <v>13</v>
      </c>
      <c r="E476" s="11" t="s">
        <v>196</v>
      </c>
      <c r="F476" s="15" t="s">
        <v>3</v>
      </c>
      <c r="G476" s="10">
        <v>21</v>
      </c>
      <c r="H476" s="10">
        <v>0</v>
      </c>
      <c r="I476" s="21">
        <v>0</v>
      </c>
    </row>
    <row r="477" spans="1:9" ht="26.4">
      <c r="A477" s="13" t="s">
        <v>195</v>
      </c>
      <c r="B477" s="12">
        <v>917</v>
      </c>
      <c r="C477" s="7">
        <v>1</v>
      </c>
      <c r="D477" s="7">
        <v>13</v>
      </c>
      <c r="E477" s="11" t="s">
        <v>194</v>
      </c>
      <c r="F477" s="15" t="s">
        <v>3</v>
      </c>
      <c r="G477" s="10">
        <v>21</v>
      </c>
      <c r="H477" s="10">
        <v>0</v>
      </c>
      <c r="I477" s="21">
        <v>0</v>
      </c>
    </row>
    <row r="478" spans="1:9" ht="26.4">
      <c r="A478" s="13" t="s">
        <v>14</v>
      </c>
      <c r="B478" s="12">
        <v>917</v>
      </c>
      <c r="C478" s="7">
        <v>1</v>
      </c>
      <c r="D478" s="7">
        <v>13</v>
      </c>
      <c r="E478" s="11" t="s">
        <v>194</v>
      </c>
      <c r="F478" s="15" t="s">
        <v>13</v>
      </c>
      <c r="G478" s="10">
        <v>21</v>
      </c>
      <c r="H478" s="10">
        <v>0</v>
      </c>
      <c r="I478" s="21">
        <v>0</v>
      </c>
    </row>
    <row r="479" spans="1:9" ht="39.6">
      <c r="A479" s="13" t="s">
        <v>193</v>
      </c>
      <c r="B479" s="12">
        <v>917</v>
      </c>
      <c r="C479" s="7">
        <v>1</v>
      </c>
      <c r="D479" s="7">
        <v>13</v>
      </c>
      <c r="E479" s="11" t="s">
        <v>192</v>
      </c>
      <c r="F479" s="15" t="s">
        <v>3</v>
      </c>
      <c r="G479" s="10">
        <v>40</v>
      </c>
      <c r="H479" s="10">
        <v>0</v>
      </c>
      <c r="I479" s="21">
        <v>0</v>
      </c>
    </row>
    <row r="480" spans="1:9" ht="96.6" customHeight="1">
      <c r="A480" s="13" t="s">
        <v>191</v>
      </c>
      <c r="B480" s="12">
        <v>917</v>
      </c>
      <c r="C480" s="7">
        <v>1</v>
      </c>
      <c r="D480" s="7">
        <v>13</v>
      </c>
      <c r="E480" s="11" t="s">
        <v>190</v>
      </c>
      <c r="F480" s="15" t="s">
        <v>3</v>
      </c>
      <c r="G480" s="10">
        <v>40</v>
      </c>
      <c r="H480" s="10">
        <v>0</v>
      </c>
      <c r="I480" s="21">
        <v>0</v>
      </c>
    </row>
    <row r="481" spans="1:9" ht="66">
      <c r="A481" s="13" t="s">
        <v>189</v>
      </c>
      <c r="B481" s="12">
        <v>917</v>
      </c>
      <c r="C481" s="7">
        <v>1</v>
      </c>
      <c r="D481" s="7">
        <v>13</v>
      </c>
      <c r="E481" s="11" t="s">
        <v>188</v>
      </c>
      <c r="F481" s="15" t="s">
        <v>3</v>
      </c>
      <c r="G481" s="10">
        <v>25</v>
      </c>
      <c r="H481" s="10">
        <v>0</v>
      </c>
      <c r="I481" s="21">
        <v>0</v>
      </c>
    </row>
    <row r="482" spans="1:9" ht="26.4">
      <c r="A482" s="13" t="s">
        <v>14</v>
      </c>
      <c r="B482" s="12">
        <v>917</v>
      </c>
      <c r="C482" s="7">
        <v>1</v>
      </c>
      <c r="D482" s="7">
        <v>13</v>
      </c>
      <c r="E482" s="11" t="s">
        <v>188</v>
      </c>
      <c r="F482" s="15" t="s">
        <v>13</v>
      </c>
      <c r="G482" s="10">
        <v>25</v>
      </c>
      <c r="H482" s="10">
        <v>0</v>
      </c>
      <c r="I482" s="21">
        <v>0</v>
      </c>
    </row>
    <row r="483" spans="1:9" ht="52.8">
      <c r="A483" s="13" t="s">
        <v>187</v>
      </c>
      <c r="B483" s="12">
        <v>917</v>
      </c>
      <c r="C483" s="7">
        <v>1</v>
      </c>
      <c r="D483" s="7">
        <v>13</v>
      </c>
      <c r="E483" s="11" t="s">
        <v>186</v>
      </c>
      <c r="F483" s="15" t="s">
        <v>3</v>
      </c>
      <c r="G483" s="10">
        <v>10</v>
      </c>
      <c r="H483" s="10">
        <v>0</v>
      </c>
      <c r="I483" s="21">
        <v>0</v>
      </c>
    </row>
    <row r="484" spans="1:9" ht="26.4">
      <c r="A484" s="13" t="s">
        <v>14</v>
      </c>
      <c r="B484" s="12">
        <v>917</v>
      </c>
      <c r="C484" s="7">
        <v>1</v>
      </c>
      <c r="D484" s="7">
        <v>13</v>
      </c>
      <c r="E484" s="11" t="s">
        <v>186</v>
      </c>
      <c r="F484" s="15" t="s">
        <v>13</v>
      </c>
      <c r="G484" s="10">
        <v>10</v>
      </c>
      <c r="H484" s="10">
        <v>0</v>
      </c>
      <c r="I484" s="21">
        <v>0</v>
      </c>
    </row>
    <row r="485" spans="1:9" ht="52.8">
      <c r="A485" s="13" t="s">
        <v>185</v>
      </c>
      <c r="B485" s="12">
        <v>917</v>
      </c>
      <c r="C485" s="7">
        <v>1</v>
      </c>
      <c r="D485" s="7">
        <v>13</v>
      </c>
      <c r="E485" s="11" t="s">
        <v>184</v>
      </c>
      <c r="F485" s="15" t="s">
        <v>3</v>
      </c>
      <c r="G485" s="10">
        <v>5</v>
      </c>
      <c r="H485" s="10">
        <v>0</v>
      </c>
      <c r="I485" s="21">
        <v>0</v>
      </c>
    </row>
    <row r="486" spans="1:9" ht="26.4">
      <c r="A486" s="13" t="s">
        <v>14</v>
      </c>
      <c r="B486" s="12">
        <v>917</v>
      </c>
      <c r="C486" s="7">
        <v>1</v>
      </c>
      <c r="D486" s="7">
        <v>13</v>
      </c>
      <c r="E486" s="11" t="s">
        <v>184</v>
      </c>
      <c r="F486" s="15" t="s">
        <v>13</v>
      </c>
      <c r="G486" s="10">
        <v>5</v>
      </c>
      <c r="H486" s="10">
        <v>0</v>
      </c>
      <c r="I486" s="21">
        <v>0</v>
      </c>
    </row>
    <row r="487" spans="1:9" ht="46.95" customHeight="1">
      <c r="A487" s="13" t="s">
        <v>183</v>
      </c>
      <c r="B487" s="12">
        <v>917</v>
      </c>
      <c r="C487" s="7">
        <v>1</v>
      </c>
      <c r="D487" s="7">
        <v>13</v>
      </c>
      <c r="E487" s="11" t="s">
        <v>182</v>
      </c>
      <c r="F487" s="15" t="s">
        <v>3</v>
      </c>
      <c r="G487" s="10">
        <v>15</v>
      </c>
      <c r="H487" s="10">
        <v>0</v>
      </c>
      <c r="I487" s="21">
        <v>0</v>
      </c>
    </row>
    <row r="488" spans="1:9" ht="151.94999999999999" customHeight="1">
      <c r="A488" s="13" t="s">
        <v>181</v>
      </c>
      <c r="B488" s="12">
        <v>917</v>
      </c>
      <c r="C488" s="7">
        <v>1</v>
      </c>
      <c r="D488" s="7">
        <v>13</v>
      </c>
      <c r="E488" s="11" t="s">
        <v>180</v>
      </c>
      <c r="F488" s="15" t="s">
        <v>3</v>
      </c>
      <c r="G488" s="10">
        <v>15</v>
      </c>
      <c r="H488" s="10">
        <v>0</v>
      </c>
      <c r="I488" s="21">
        <v>0</v>
      </c>
    </row>
    <row r="489" spans="1:9" ht="26.4">
      <c r="A489" s="13" t="s">
        <v>179</v>
      </c>
      <c r="B489" s="12">
        <v>917</v>
      </c>
      <c r="C489" s="7">
        <v>1</v>
      </c>
      <c r="D489" s="7">
        <v>13</v>
      </c>
      <c r="E489" s="11" t="s">
        <v>178</v>
      </c>
      <c r="F489" s="15" t="s">
        <v>3</v>
      </c>
      <c r="G489" s="10">
        <v>15</v>
      </c>
      <c r="H489" s="10">
        <v>0</v>
      </c>
      <c r="I489" s="21">
        <v>0</v>
      </c>
    </row>
    <row r="490" spans="1:9" ht="26.4">
      <c r="A490" s="13" t="s">
        <v>14</v>
      </c>
      <c r="B490" s="12">
        <v>917</v>
      </c>
      <c r="C490" s="7">
        <v>1</v>
      </c>
      <c r="D490" s="7">
        <v>13</v>
      </c>
      <c r="E490" s="11" t="s">
        <v>178</v>
      </c>
      <c r="F490" s="15" t="s">
        <v>13</v>
      </c>
      <c r="G490" s="10">
        <v>15</v>
      </c>
      <c r="H490" s="10">
        <v>0</v>
      </c>
      <c r="I490" s="21">
        <v>0</v>
      </c>
    </row>
    <row r="491" spans="1:9" s="16" customFormat="1">
      <c r="A491" s="20" t="s">
        <v>61</v>
      </c>
      <c r="B491" s="19">
        <v>917</v>
      </c>
      <c r="C491" s="18">
        <v>4</v>
      </c>
      <c r="D491" s="18">
        <v>0</v>
      </c>
      <c r="E491" s="17" t="s">
        <v>3</v>
      </c>
      <c r="F491" s="8" t="s">
        <v>3</v>
      </c>
      <c r="G491" s="22">
        <v>663.7</v>
      </c>
      <c r="H491" s="22">
        <v>40</v>
      </c>
      <c r="I491" s="9">
        <v>6.0268193460901003E-2</v>
      </c>
    </row>
    <row r="492" spans="1:9" s="16" customFormat="1">
      <c r="A492" s="20" t="s">
        <v>177</v>
      </c>
      <c r="B492" s="19">
        <v>917</v>
      </c>
      <c r="C492" s="18">
        <v>4</v>
      </c>
      <c r="D492" s="18">
        <v>5</v>
      </c>
      <c r="E492" s="17" t="s">
        <v>3</v>
      </c>
      <c r="F492" s="8" t="s">
        <v>3</v>
      </c>
      <c r="G492" s="22">
        <v>603.70000000000005</v>
      </c>
      <c r="H492" s="22">
        <v>40</v>
      </c>
      <c r="I492" s="9">
        <v>6.6258075202915351E-2</v>
      </c>
    </row>
    <row r="493" spans="1:9" ht="26.4">
      <c r="A493" s="13" t="s">
        <v>18</v>
      </c>
      <c r="B493" s="12">
        <v>917</v>
      </c>
      <c r="C493" s="7">
        <v>4</v>
      </c>
      <c r="D493" s="7">
        <v>5</v>
      </c>
      <c r="E493" s="11" t="s">
        <v>17</v>
      </c>
      <c r="F493" s="15" t="s">
        <v>3</v>
      </c>
      <c r="G493" s="10">
        <v>603.70000000000005</v>
      </c>
      <c r="H493" s="10">
        <v>40</v>
      </c>
      <c r="I493" s="21">
        <v>6.6258075202915351E-2</v>
      </c>
    </row>
    <row r="494" spans="1:9" ht="26.4">
      <c r="A494" s="13" t="s">
        <v>39</v>
      </c>
      <c r="B494" s="12">
        <v>917</v>
      </c>
      <c r="C494" s="7">
        <v>4</v>
      </c>
      <c r="D494" s="7">
        <v>5</v>
      </c>
      <c r="E494" s="11" t="s">
        <v>38</v>
      </c>
      <c r="F494" s="15" t="s">
        <v>3</v>
      </c>
      <c r="G494" s="10">
        <v>603.70000000000005</v>
      </c>
      <c r="H494" s="10">
        <v>40</v>
      </c>
      <c r="I494" s="21">
        <v>6.6258075202915351E-2</v>
      </c>
    </row>
    <row r="495" spans="1:9" ht="52.8">
      <c r="A495" s="13" t="s">
        <v>176</v>
      </c>
      <c r="B495" s="12">
        <v>917</v>
      </c>
      <c r="C495" s="7">
        <v>4</v>
      </c>
      <c r="D495" s="7">
        <v>5</v>
      </c>
      <c r="E495" s="11" t="s">
        <v>175</v>
      </c>
      <c r="F495" s="15" t="s">
        <v>3</v>
      </c>
      <c r="G495" s="10">
        <v>603.70000000000005</v>
      </c>
      <c r="H495" s="10">
        <v>40</v>
      </c>
      <c r="I495" s="21">
        <v>6.6258075202915351E-2</v>
      </c>
    </row>
    <row r="496" spans="1:9" ht="26.4">
      <c r="A496" s="13" t="s">
        <v>14</v>
      </c>
      <c r="B496" s="12">
        <v>917</v>
      </c>
      <c r="C496" s="7">
        <v>4</v>
      </c>
      <c r="D496" s="7">
        <v>5</v>
      </c>
      <c r="E496" s="11" t="s">
        <v>175</v>
      </c>
      <c r="F496" s="15" t="s">
        <v>13</v>
      </c>
      <c r="G496" s="10">
        <v>603.70000000000005</v>
      </c>
      <c r="H496" s="10">
        <v>40</v>
      </c>
      <c r="I496" s="21">
        <v>6.6258075202915351E-2</v>
      </c>
    </row>
    <row r="497" spans="1:9" s="16" customFormat="1" ht="17.399999999999999" customHeight="1">
      <c r="A497" s="20" t="s">
        <v>174</v>
      </c>
      <c r="B497" s="19">
        <v>917</v>
      </c>
      <c r="C497" s="18">
        <v>4</v>
      </c>
      <c r="D497" s="18">
        <v>12</v>
      </c>
      <c r="E497" s="17" t="s">
        <v>3</v>
      </c>
      <c r="F497" s="8" t="s">
        <v>3</v>
      </c>
      <c r="G497" s="22">
        <v>60</v>
      </c>
      <c r="H497" s="22">
        <v>0</v>
      </c>
      <c r="I497" s="9">
        <v>0</v>
      </c>
    </row>
    <row r="498" spans="1:9" ht="39.6">
      <c r="A498" s="13" t="s">
        <v>173</v>
      </c>
      <c r="B498" s="12">
        <v>917</v>
      </c>
      <c r="C498" s="7">
        <v>4</v>
      </c>
      <c r="D498" s="7">
        <v>12</v>
      </c>
      <c r="E498" s="11" t="s">
        <v>172</v>
      </c>
      <c r="F498" s="15" t="s">
        <v>3</v>
      </c>
      <c r="G498" s="10">
        <v>60</v>
      </c>
      <c r="H498" s="10">
        <v>0</v>
      </c>
      <c r="I498" s="21">
        <v>0</v>
      </c>
    </row>
    <row r="499" spans="1:9" ht="52.8">
      <c r="A499" s="13" t="s">
        <v>171</v>
      </c>
      <c r="B499" s="12">
        <v>917</v>
      </c>
      <c r="C499" s="7">
        <v>4</v>
      </c>
      <c r="D499" s="7">
        <v>12</v>
      </c>
      <c r="E499" s="11" t="s">
        <v>170</v>
      </c>
      <c r="F499" s="15" t="s">
        <v>3</v>
      </c>
      <c r="G499" s="10">
        <v>60</v>
      </c>
      <c r="H499" s="10">
        <v>0</v>
      </c>
      <c r="I499" s="21">
        <v>0</v>
      </c>
    </row>
    <row r="500" spans="1:9" ht="39.6">
      <c r="A500" s="13" t="s">
        <v>169</v>
      </c>
      <c r="B500" s="12">
        <v>917</v>
      </c>
      <c r="C500" s="7">
        <v>4</v>
      </c>
      <c r="D500" s="7">
        <v>12</v>
      </c>
      <c r="E500" s="11" t="s">
        <v>167</v>
      </c>
      <c r="F500" s="15" t="s">
        <v>3</v>
      </c>
      <c r="G500" s="10">
        <v>50</v>
      </c>
      <c r="H500" s="10">
        <v>0</v>
      </c>
      <c r="I500" s="21">
        <v>0</v>
      </c>
    </row>
    <row r="501" spans="1:9">
      <c r="A501" s="13" t="s">
        <v>168</v>
      </c>
      <c r="B501" s="12">
        <v>917</v>
      </c>
      <c r="C501" s="7">
        <v>4</v>
      </c>
      <c r="D501" s="7">
        <v>12</v>
      </c>
      <c r="E501" s="11" t="s">
        <v>167</v>
      </c>
      <c r="F501" s="15" t="s">
        <v>166</v>
      </c>
      <c r="G501" s="10">
        <v>50</v>
      </c>
      <c r="H501" s="10">
        <v>0</v>
      </c>
      <c r="I501" s="21">
        <v>0</v>
      </c>
    </row>
    <row r="502" spans="1:9" ht="26.4">
      <c r="A502" s="13" t="s">
        <v>165</v>
      </c>
      <c r="B502" s="12">
        <v>917</v>
      </c>
      <c r="C502" s="7">
        <v>4</v>
      </c>
      <c r="D502" s="7">
        <v>12</v>
      </c>
      <c r="E502" s="11" t="s">
        <v>164</v>
      </c>
      <c r="F502" s="15" t="s">
        <v>3</v>
      </c>
      <c r="G502" s="10">
        <v>10</v>
      </c>
      <c r="H502" s="10">
        <v>0</v>
      </c>
      <c r="I502" s="21">
        <v>0</v>
      </c>
    </row>
    <row r="503" spans="1:9" ht="26.4">
      <c r="A503" s="13" t="s">
        <v>14</v>
      </c>
      <c r="B503" s="12">
        <v>917</v>
      </c>
      <c r="C503" s="7">
        <v>4</v>
      </c>
      <c r="D503" s="7">
        <v>12</v>
      </c>
      <c r="E503" s="11" t="s">
        <v>164</v>
      </c>
      <c r="F503" s="15" t="s">
        <v>13</v>
      </c>
      <c r="G503" s="10">
        <v>10</v>
      </c>
      <c r="H503" s="10">
        <v>0</v>
      </c>
      <c r="I503" s="21">
        <v>0</v>
      </c>
    </row>
    <row r="504" spans="1:9" s="16" customFormat="1">
      <c r="A504" s="20" t="s">
        <v>163</v>
      </c>
      <c r="B504" s="19">
        <v>917</v>
      </c>
      <c r="C504" s="18">
        <v>7</v>
      </c>
      <c r="D504" s="18">
        <v>0</v>
      </c>
      <c r="E504" s="17" t="s">
        <v>3</v>
      </c>
      <c r="F504" s="8" t="s">
        <v>3</v>
      </c>
      <c r="G504" s="22">
        <v>396.7</v>
      </c>
      <c r="H504" s="22">
        <v>156.5</v>
      </c>
      <c r="I504" s="9">
        <v>0.3945046634736577</v>
      </c>
    </row>
    <row r="505" spans="1:9" s="16" customFormat="1" ht="26.4">
      <c r="A505" s="20" t="s">
        <v>162</v>
      </c>
      <c r="B505" s="19">
        <v>917</v>
      </c>
      <c r="C505" s="18">
        <v>7</v>
      </c>
      <c r="D505" s="18">
        <v>5</v>
      </c>
      <c r="E505" s="17" t="s">
        <v>3</v>
      </c>
      <c r="F505" s="8" t="s">
        <v>3</v>
      </c>
      <c r="G505" s="22">
        <v>66.7</v>
      </c>
      <c r="H505" s="22">
        <v>32.5</v>
      </c>
      <c r="I505" s="9">
        <v>0.48725637181409293</v>
      </c>
    </row>
    <row r="506" spans="1:9" ht="26.4">
      <c r="A506" s="13" t="s">
        <v>161</v>
      </c>
      <c r="B506" s="12">
        <v>917</v>
      </c>
      <c r="C506" s="7">
        <v>7</v>
      </c>
      <c r="D506" s="7">
        <v>5</v>
      </c>
      <c r="E506" s="11" t="s">
        <v>160</v>
      </c>
      <c r="F506" s="15" t="s">
        <v>3</v>
      </c>
      <c r="G506" s="10">
        <v>18</v>
      </c>
      <c r="H506" s="10">
        <v>8</v>
      </c>
      <c r="I506" s="21">
        <v>0.44444444444444442</v>
      </c>
    </row>
    <row r="507" spans="1:9" ht="19.2" customHeight="1">
      <c r="A507" s="13" t="s">
        <v>159</v>
      </c>
      <c r="B507" s="12">
        <v>917</v>
      </c>
      <c r="C507" s="7">
        <v>7</v>
      </c>
      <c r="D507" s="7">
        <v>5</v>
      </c>
      <c r="E507" s="11" t="s">
        <v>158</v>
      </c>
      <c r="F507" s="15" t="s">
        <v>3</v>
      </c>
      <c r="G507" s="10">
        <v>18</v>
      </c>
      <c r="H507" s="10">
        <v>8</v>
      </c>
      <c r="I507" s="21">
        <v>0.44444444444444442</v>
      </c>
    </row>
    <row r="508" spans="1:9" ht="20.399999999999999" customHeight="1">
      <c r="A508" s="13" t="s">
        <v>159</v>
      </c>
      <c r="B508" s="12">
        <v>917</v>
      </c>
      <c r="C508" s="7">
        <v>7</v>
      </c>
      <c r="D508" s="7">
        <v>5</v>
      </c>
      <c r="E508" s="11" t="s">
        <v>158</v>
      </c>
      <c r="F508" s="15" t="s">
        <v>3</v>
      </c>
      <c r="G508" s="10">
        <v>18</v>
      </c>
      <c r="H508" s="10">
        <v>8</v>
      </c>
      <c r="I508" s="21">
        <v>0.44444444444444442</v>
      </c>
    </row>
    <row r="509" spans="1:9" ht="26.4">
      <c r="A509" s="13" t="s">
        <v>14</v>
      </c>
      <c r="B509" s="12">
        <v>917</v>
      </c>
      <c r="C509" s="7">
        <v>7</v>
      </c>
      <c r="D509" s="7">
        <v>5</v>
      </c>
      <c r="E509" s="11" t="s">
        <v>158</v>
      </c>
      <c r="F509" s="15" t="s">
        <v>13</v>
      </c>
      <c r="G509" s="10">
        <v>18</v>
      </c>
      <c r="H509" s="10">
        <v>8</v>
      </c>
      <c r="I509" s="21">
        <v>0.44444444444444442</v>
      </c>
    </row>
    <row r="510" spans="1:9" ht="43.95" customHeight="1">
      <c r="A510" s="13" t="s">
        <v>157</v>
      </c>
      <c r="B510" s="12">
        <v>917</v>
      </c>
      <c r="C510" s="7">
        <v>7</v>
      </c>
      <c r="D510" s="7">
        <v>5</v>
      </c>
      <c r="E510" s="11" t="s">
        <v>156</v>
      </c>
      <c r="F510" s="15" t="s">
        <v>3</v>
      </c>
      <c r="G510" s="10">
        <v>48.7</v>
      </c>
      <c r="H510" s="10">
        <v>24.5</v>
      </c>
      <c r="I510" s="21">
        <v>0.50308008213552358</v>
      </c>
    </row>
    <row r="511" spans="1:9" ht="52.8">
      <c r="A511" s="13" t="s">
        <v>155</v>
      </c>
      <c r="B511" s="12">
        <v>917</v>
      </c>
      <c r="C511" s="7">
        <v>7</v>
      </c>
      <c r="D511" s="7">
        <v>5</v>
      </c>
      <c r="E511" s="11" t="s">
        <v>154</v>
      </c>
      <c r="F511" s="15" t="s">
        <v>3</v>
      </c>
      <c r="G511" s="10">
        <v>48.7</v>
      </c>
      <c r="H511" s="10">
        <v>24.5</v>
      </c>
      <c r="I511" s="21">
        <v>0.50308008213552358</v>
      </c>
    </row>
    <row r="512" spans="1:9" ht="52.8">
      <c r="A512" s="13" t="s">
        <v>153</v>
      </c>
      <c r="B512" s="12">
        <v>917</v>
      </c>
      <c r="C512" s="7">
        <v>7</v>
      </c>
      <c r="D512" s="7">
        <v>5</v>
      </c>
      <c r="E512" s="11" t="s">
        <v>152</v>
      </c>
      <c r="F512" s="15" t="s">
        <v>3</v>
      </c>
      <c r="G512" s="10">
        <v>8</v>
      </c>
      <c r="H512" s="10">
        <v>0</v>
      </c>
      <c r="I512" s="21">
        <v>0</v>
      </c>
    </row>
    <row r="513" spans="1:9" ht="26.4">
      <c r="A513" s="13" t="s">
        <v>14</v>
      </c>
      <c r="B513" s="12">
        <v>917</v>
      </c>
      <c r="C513" s="7">
        <v>7</v>
      </c>
      <c r="D513" s="7">
        <v>5</v>
      </c>
      <c r="E513" s="11" t="s">
        <v>152</v>
      </c>
      <c r="F513" s="15" t="s">
        <v>13</v>
      </c>
      <c r="G513" s="10">
        <v>8</v>
      </c>
      <c r="H513" s="10">
        <v>0</v>
      </c>
      <c r="I513" s="21">
        <v>0</v>
      </c>
    </row>
    <row r="514" spans="1:9" ht="39.6">
      <c r="A514" s="13" t="s">
        <v>151</v>
      </c>
      <c r="B514" s="12">
        <v>917</v>
      </c>
      <c r="C514" s="7">
        <v>7</v>
      </c>
      <c r="D514" s="7">
        <v>5</v>
      </c>
      <c r="E514" s="11" t="s">
        <v>150</v>
      </c>
      <c r="F514" s="15" t="s">
        <v>3</v>
      </c>
      <c r="G514" s="10">
        <v>3</v>
      </c>
      <c r="H514" s="10">
        <v>0</v>
      </c>
      <c r="I514" s="21">
        <v>0</v>
      </c>
    </row>
    <row r="515" spans="1:9" ht="26.4">
      <c r="A515" s="13" t="s">
        <v>14</v>
      </c>
      <c r="B515" s="12">
        <v>917</v>
      </c>
      <c r="C515" s="7">
        <v>7</v>
      </c>
      <c r="D515" s="7">
        <v>5</v>
      </c>
      <c r="E515" s="11" t="s">
        <v>150</v>
      </c>
      <c r="F515" s="15" t="s">
        <v>13</v>
      </c>
      <c r="G515" s="10">
        <v>3</v>
      </c>
      <c r="H515" s="10">
        <v>0</v>
      </c>
      <c r="I515" s="21">
        <v>0</v>
      </c>
    </row>
    <row r="516" spans="1:9" ht="52.8">
      <c r="A516" s="13" t="s">
        <v>149</v>
      </c>
      <c r="B516" s="12">
        <v>917</v>
      </c>
      <c r="C516" s="7">
        <v>7</v>
      </c>
      <c r="D516" s="7">
        <v>5</v>
      </c>
      <c r="E516" s="11" t="s">
        <v>148</v>
      </c>
      <c r="F516" s="15" t="s">
        <v>3</v>
      </c>
      <c r="G516" s="10">
        <v>37.700000000000003</v>
      </c>
      <c r="H516" s="10">
        <v>24.5</v>
      </c>
      <c r="I516" s="21">
        <v>0.64986737400530503</v>
      </c>
    </row>
    <row r="517" spans="1:9" ht="26.4">
      <c r="A517" s="13" t="s">
        <v>14</v>
      </c>
      <c r="B517" s="12">
        <v>917</v>
      </c>
      <c r="C517" s="7">
        <v>7</v>
      </c>
      <c r="D517" s="7">
        <v>5</v>
      </c>
      <c r="E517" s="11" t="s">
        <v>148</v>
      </c>
      <c r="F517" s="15" t="s">
        <v>13</v>
      </c>
      <c r="G517" s="10">
        <v>37.700000000000003</v>
      </c>
      <c r="H517" s="10">
        <v>24.5</v>
      </c>
      <c r="I517" s="21">
        <v>0.64986737400530503</v>
      </c>
    </row>
    <row r="518" spans="1:9" s="16" customFormat="1">
      <c r="A518" s="20" t="s">
        <v>147</v>
      </c>
      <c r="B518" s="19">
        <v>917</v>
      </c>
      <c r="C518" s="18">
        <v>7</v>
      </c>
      <c r="D518" s="18">
        <v>7</v>
      </c>
      <c r="E518" s="17" t="s">
        <v>3</v>
      </c>
      <c r="F518" s="8" t="s">
        <v>3</v>
      </c>
      <c r="G518" s="22">
        <v>330</v>
      </c>
      <c r="H518" s="22">
        <v>124</v>
      </c>
      <c r="I518" s="9">
        <v>0.37575757575757573</v>
      </c>
    </row>
    <row r="519" spans="1:9" ht="66">
      <c r="A519" s="13" t="s">
        <v>146</v>
      </c>
      <c r="B519" s="12">
        <v>917</v>
      </c>
      <c r="C519" s="7">
        <v>7</v>
      </c>
      <c r="D519" s="7">
        <v>7</v>
      </c>
      <c r="E519" s="11" t="s">
        <v>145</v>
      </c>
      <c r="F519" s="15" t="s">
        <v>3</v>
      </c>
      <c r="G519" s="10">
        <v>64</v>
      </c>
      <c r="H519" s="10">
        <v>44</v>
      </c>
      <c r="I519" s="21">
        <v>0.6875</v>
      </c>
    </row>
    <row r="520" spans="1:9" ht="66">
      <c r="A520" s="13" t="s">
        <v>144</v>
      </c>
      <c r="B520" s="12">
        <v>917</v>
      </c>
      <c r="C520" s="7">
        <v>7</v>
      </c>
      <c r="D520" s="7">
        <v>7</v>
      </c>
      <c r="E520" s="11" t="s">
        <v>143</v>
      </c>
      <c r="F520" s="15" t="s">
        <v>3</v>
      </c>
      <c r="G520" s="10">
        <v>64</v>
      </c>
      <c r="H520" s="10">
        <v>44</v>
      </c>
      <c r="I520" s="21">
        <v>0.6875</v>
      </c>
    </row>
    <row r="521" spans="1:9" ht="52.8">
      <c r="A521" s="13" t="s">
        <v>142</v>
      </c>
      <c r="B521" s="12">
        <v>917</v>
      </c>
      <c r="C521" s="7">
        <v>7</v>
      </c>
      <c r="D521" s="7">
        <v>7</v>
      </c>
      <c r="E521" s="11" t="s">
        <v>141</v>
      </c>
      <c r="F521" s="15" t="s">
        <v>3</v>
      </c>
      <c r="G521" s="10">
        <v>20</v>
      </c>
      <c r="H521" s="10">
        <v>20</v>
      </c>
      <c r="I521" s="21">
        <v>1</v>
      </c>
    </row>
    <row r="522" spans="1:9" ht="26.4">
      <c r="A522" s="13" t="s">
        <v>14</v>
      </c>
      <c r="B522" s="12">
        <v>917</v>
      </c>
      <c r="C522" s="7">
        <v>7</v>
      </c>
      <c r="D522" s="7">
        <v>7</v>
      </c>
      <c r="E522" s="11" t="s">
        <v>141</v>
      </c>
      <c r="F522" s="15" t="s">
        <v>13</v>
      </c>
      <c r="G522" s="10">
        <v>20</v>
      </c>
      <c r="H522" s="10">
        <v>20</v>
      </c>
      <c r="I522" s="21">
        <v>1</v>
      </c>
    </row>
    <row r="523" spans="1:9" ht="66">
      <c r="A523" s="13" t="s">
        <v>140</v>
      </c>
      <c r="B523" s="12">
        <v>917</v>
      </c>
      <c r="C523" s="7">
        <v>7</v>
      </c>
      <c r="D523" s="7">
        <v>7</v>
      </c>
      <c r="E523" s="11" t="s">
        <v>139</v>
      </c>
      <c r="F523" s="15" t="s">
        <v>3</v>
      </c>
      <c r="G523" s="10">
        <v>24</v>
      </c>
      <c r="H523" s="10">
        <v>24</v>
      </c>
      <c r="I523" s="21">
        <v>1</v>
      </c>
    </row>
    <row r="524" spans="1:9" ht="26.4">
      <c r="A524" s="13" t="s">
        <v>14</v>
      </c>
      <c r="B524" s="12">
        <v>917</v>
      </c>
      <c r="C524" s="7">
        <v>7</v>
      </c>
      <c r="D524" s="7">
        <v>7</v>
      </c>
      <c r="E524" s="11" t="s">
        <v>139</v>
      </c>
      <c r="F524" s="15" t="s">
        <v>13</v>
      </c>
      <c r="G524" s="10">
        <v>24</v>
      </c>
      <c r="H524" s="10">
        <v>24</v>
      </c>
      <c r="I524" s="21">
        <v>1</v>
      </c>
    </row>
    <row r="525" spans="1:9" ht="28.2" customHeight="1">
      <c r="A525" s="13" t="s">
        <v>138</v>
      </c>
      <c r="B525" s="12">
        <v>917</v>
      </c>
      <c r="C525" s="7">
        <v>7</v>
      </c>
      <c r="D525" s="7">
        <v>7</v>
      </c>
      <c r="E525" s="11" t="s">
        <v>137</v>
      </c>
      <c r="F525" s="15" t="s">
        <v>3</v>
      </c>
      <c r="G525" s="10">
        <v>20</v>
      </c>
      <c r="H525" s="10">
        <v>0</v>
      </c>
      <c r="I525" s="21">
        <v>0</v>
      </c>
    </row>
    <row r="526" spans="1:9" ht="26.4">
      <c r="A526" s="13" t="s">
        <v>14</v>
      </c>
      <c r="B526" s="12">
        <v>917</v>
      </c>
      <c r="C526" s="7">
        <v>7</v>
      </c>
      <c r="D526" s="7">
        <v>7</v>
      </c>
      <c r="E526" s="11" t="s">
        <v>137</v>
      </c>
      <c r="F526" s="15" t="s">
        <v>13</v>
      </c>
      <c r="G526" s="10">
        <v>20</v>
      </c>
      <c r="H526" s="10">
        <v>0</v>
      </c>
      <c r="I526" s="21">
        <v>0</v>
      </c>
    </row>
    <row r="527" spans="1:9" ht="26.4">
      <c r="A527" s="13" t="s">
        <v>136</v>
      </c>
      <c r="B527" s="12">
        <v>917</v>
      </c>
      <c r="C527" s="7">
        <v>7</v>
      </c>
      <c r="D527" s="7">
        <v>7</v>
      </c>
      <c r="E527" s="11" t="s">
        <v>135</v>
      </c>
      <c r="F527" s="15" t="s">
        <v>3</v>
      </c>
      <c r="G527" s="10">
        <v>266</v>
      </c>
      <c r="H527" s="10">
        <v>80</v>
      </c>
      <c r="I527" s="21">
        <v>0.3007518796992481</v>
      </c>
    </row>
    <row r="528" spans="1:9" ht="94.2" customHeight="1">
      <c r="A528" s="13" t="s">
        <v>134</v>
      </c>
      <c r="B528" s="12">
        <v>917</v>
      </c>
      <c r="C528" s="7">
        <v>7</v>
      </c>
      <c r="D528" s="7">
        <v>7</v>
      </c>
      <c r="E528" s="11" t="s">
        <v>133</v>
      </c>
      <c r="F528" s="15" t="s">
        <v>3</v>
      </c>
      <c r="G528" s="10">
        <v>266</v>
      </c>
      <c r="H528" s="10">
        <v>80</v>
      </c>
      <c r="I528" s="21">
        <v>0.3007518796992481</v>
      </c>
    </row>
    <row r="529" spans="1:9" ht="26.4">
      <c r="A529" s="13" t="s">
        <v>132</v>
      </c>
      <c r="B529" s="12">
        <v>917</v>
      </c>
      <c r="C529" s="7">
        <v>7</v>
      </c>
      <c r="D529" s="7">
        <v>7</v>
      </c>
      <c r="E529" s="11" t="s">
        <v>131</v>
      </c>
      <c r="F529" s="15" t="s">
        <v>3</v>
      </c>
      <c r="G529" s="10">
        <v>100</v>
      </c>
      <c r="H529" s="10">
        <v>0</v>
      </c>
      <c r="I529" s="21">
        <v>0</v>
      </c>
    </row>
    <row r="530" spans="1:9" ht="26.4">
      <c r="A530" s="13" t="s">
        <v>14</v>
      </c>
      <c r="B530" s="12">
        <v>917</v>
      </c>
      <c r="C530" s="7">
        <v>7</v>
      </c>
      <c r="D530" s="7">
        <v>7</v>
      </c>
      <c r="E530" s="11" t="s">
        <v>131</v>
      </c>
      <c r="F530" s="15" t="s">
        <v>13</v>
      </c>
      <c r="G530" s="10">
        <v>100</v>
      </c>
      <c r="H530" s="10">
        <v>0</v>
      </c>
      <c r="I530" s="21">
        <v>0</v>
      </c>
    </row>
    <row r="531" spans="1:9" ht="26.4">
      <c r="A531" s="13" t="s">
        <v>130</v>
      </c>
      <c r="B531" s="12">
        <v>917</v>
      </c>
      <c r="C531" s="7">
        <v>7</v>
      </c>
      <c r="D531" s="7">
        <v>7</v>
      </c>
      <c r="E531" s="11" t="s">
        <v>129</v>
      </c>
      <c r="F531" s="15" t="s">
        <v>3</v>
      </c>
      <c r="G531" s="10">
        <v>100</v>
      </c>
      <c r="H531" s="10">
        <v>15</v>
      </c>
      <c r="I531" s="21">
        <v>0.15</v>
      </c>
    </row>
    <row r="532" spans="1:9" ht="26.4">
      <c r="A532" s="13" t="s">
        <v>14</v>
      </c>
      <c r="B532" s="12">
        <v>917</v>
      </c>
      <c r="C532" s="7">
        <v>7</v>
      </c>
      <c r="D532" s="7">
        <v>7</v>
      </c>
      <c r="E532" s="11" t="s">
        <v>129</v>
      </c>
      <c r="F532" s="15" t="s">
        <v>13</v>
      </c>
      <c r="G532" s="10">
        <v>100</v>
      </c>
      <c r="H532" s="10">
        <v>15</v>
      </c>
      <c r="I532" s="21">
        <v>0.15</v>
      </c>
    </row>
    <row r="533" spans="1:9" ht="26.4">
      <c r="A533" s="13" t="s">
        <v>128</v>
      </c>
      <c r="B533" s="12">
        <v>917</v>
      </c>
      <c r="C533" s="7">
        <v>7</v>
      </c>
      <c r="D533" s="7">
        <v>7</v>
      </c>
      <c r="E533" s="11" t="s">
        <v>127</v>
      </c>
      <c r="F533" s="15" t="s">
        <v>3</v>
      </c>
      <c r="G533" s="10">
        <v>5</v>
      </c>
      <c r="H533" s="10">
        <v>5</v>
      </c>
      <c r="I533" s="21">
        <v>1</v>
      </c>
    </row>
    <row r="534" spans="1:9" ht="26.4">
      <c r="A534" s="13" t="s">
        <v>14</v>
      </c>
      <c r="B534" s="12">
        <v>917</v>
      </c>
      <c r="C534" s="7">
        <v>7</v>
      </c>
      <c r="D534" s="7">
        <v>7</v>
      </c>
      <c r="E534" s="11" t="s">
        <v>127</v>
      </c>
      <c r="F534" s="15" t="s">
        <v>13</v>
      </c>
      <c r="G534" s="10">
        <v>5</v>
      </c>
      <c r="H534" s="10">
        <v>5</v>
      </c>
      <c r="I534" s="21">
        <v>1</v>
      </c>
    </row>
    <row r="535" spans="1:9" ht="52.8">
      <c r="A535" s="13" t="s">
        <v>126</v>
      </c>
      <c r="B535" s="12">
        <v>917</v>
      </c>
      <c r="C535" s="7">
        <v>7</v>
      </c>
      <c r="D535" s="7">
        <v>7</v>
      </c>
      <c r="E535" s="11" t="s">
        <v>125</v>
      </c>
      <c r="F535" s="15" t="s">
        <v>3</v>
      </c>
      <c r="G535" s="10">
        <v>5</v>
      </c>
      <c r="H535" s="10">
        <v>5</v>
      </c>
      <c r="I535" s="21">
        <v>1</v>
      </c>
    </row>
    <row r="536" spans="1:9" ht="26.4">
      <c r="A536" s="13" t="s">
        <v>14</v>
      </c>
      <c r="B536" s="12">
        <v>917</v>
      </c>
      <c r="C536" s="7">
        <v>7</v>
      </c>
      <c r="D536" s="7">
        <v>7</v>
      </c>
      <c r="E536" s="11" t="s">
        <v>125</v>
      </c>
      <c r="F536" s="15" t="s">
        <v>13</v>
      </c>
      <c r="G536" s="10">
        <v>5</v>
      </c>
      <c r="H536" s="10">
        <v>5</v>
      </c>
      <c r="I536" s="21">
        <v>1</v>
      </c>
    </row>
    <row r="537" spans="1:9" ht="39.6">
      <c r="A537" s="13" t="s">
        <v>124</v>
      </c>
      <c r="B537" s="12">
        <v>917</v>
      </c>
      <c r="C537" s="7">
        <v>7</v>
      </c>
      <c r="D537" s="7">
        <v>7</v>
      </c>
      <c r="E537" s="11" t="s">
        <v>123</v>
      </c>
      <c r="F537" s="15" t="s">
        <v>3</v>
      </c>
      <c r="G537" s="10">
        <v>36</v>
      </c>
      <c r="H537" s="10">
        <v>35</v>
      </c>
      <c r="I537" s="21">
        <v>0.97222222222222221</v>
      </c>
    </row>
    <row r="538" spans="1:9" ht="26.4">
      <c r="A538" s="13" t="s">
        <v>14</v>
      </c>
      <c r="B538" s="12">
        <v>917</v>
      </c>
      <c r="C538" s="7">
        <v>7</v>
      </c>
      <c r="D538" s="7">
        <v>7</v>
      </c>
      <c r="E538" s="11" t="s">
        <v>123</v>
      </c>
      <c r="F538" s="15" t="s">
        <v>13</v>
      </c>
      <c r="G538" s="10">
        <v>36</v>
      </c>
      <c r="H538" s="10">
        <v>35</v>
      </c>
      <c r="I538" s="21">
        <v>0.97222222222222221</v>
      </c>
    </row>
    <row r="539" spans="1:9" ht="26.4">
      <c r="A539" s="13" t="s">
        <v>122</v>
      </c>
      <c r="B539" s="12">
        <v>917</v>
      </c>
      <c r="C539" s="7">
        <v>7</v>
      </c>
      <c r="D539" s="7">
        <v>7</v>
      </c>
      <c r="E539" s="11" t="s">
        <v>121</v>
      </c>
      <c r="F539" s="15" t="s">
        <v>3</v>
      </c>
      <c r="G539" s="10">
        <v>5</v>
      </c>
      <c r="H539" s="10">
        <v>5</v>
      </c>
      <c r="I539" s="21">
        <v>1</v>
      </c>
    </row>
    <row r="540" spans="1:9" ht="26.4">
      <c r="A540" s="13" t="s">
        <v>14</v>
      </c>
      <c r="B540" s="12">
        <v>917</v>
      </c>
      <c r="C540" s="7">
        <v>7</v>
      </c>
      <c r="D540" s="7">
        <v>7</v>
      </c>
      <c r="E540" s="11" t="s">
        <v>121</v>
      </c>
      <c r="F540" s="15" t="s">
        <v>13</v>
      </c>
      <c r="G540" s="10">
        <v>5</v>
      </c>
      <c r="H540" s="10">
        <v>5</v>
      </c>
      <c r="I540" s="21">
        <v>1</v>
      </c>
    </row>
    <row r="541" spans="1:9" ht="26.4">
      <c r="A541" s="13" t="s">
        <v>120</v>
      </c>
      <c r="B541" s="12">
        <v>917</v>
      </c>
      <c r="C541" s="7">
        <v>7</v>
      </c>
      <c r="D541" s="7">
        <v>7</v>
      </c>
      <c r="E541" s="11" t="s">
        <v>119</v>
      </c>
      <c r="F541" s="15" t="s">
        <v>3</v>
      </c>
      <c r="G541" s="10">
        <v>5</v>
      </c>
      <c r="H541" s="10">
        <v>5</v>
      </c>
      <c r="I541" s="21">
        <v>1</v>
      </c>
    </row>
    <row r="542" spans="1:9" ht="26.4">
      <c r="A542" s="13" t="s">
        <v>14</v>
      </c>
      <c r="B542" s="12">
        <v>917</v>
      </c>
      <c r="C542" s="7">
        <v>7</v>
      </c>
      <c r="D542" s="7">
        <v>7</v>
      </c>
      <c r="E542" s="11" t="s">
        <v>119</v>
      </c>
      <c r="F542" s="15" t="s">
        <v>13</v>
      </c>
      <c r="G542" s="10">
        <v>5</v>
      </c>
      <c r="H542" s="10">
        <v>5</v>
      </c>
      <c r="I542" s="21">
        <v>1</v>
      </c>
    </row>
    <row r="543" spans="1:9" ht="39.6">
      <c r="A543" s="13" t="s">
        <v>118</v>
      </c>
      <c r="B543" s="12">
        <v>917</v>
      </c>
      <c r="C543" s="7">
        <v>7</v>
      </c>
      <c r="D543" s="7">
        <v>7</v>
      </c>
      <c r="E543" s="11" t="s">
        <v>117</v>
      </c>
      <c r="F543" s="15" t="s">
        <v>3</v>
      </c>
      <c r="G543" s="10">
        <v>10</v>
      </c>
      <c r="H543" s="10">
        <v>10</v>
      </c>
      <c r="I543" s="21">
        <v>1</v>
      </c>
    </row>
    <row r="544" spans="1:9" ht="26.4">
      <c r="A544" s="13" t="s">
        <v>14</v>
      </c>
      <c r="B544" s="12">
        <v>917</v>
      </c>
      <c r="C544" s="7">
        <v>7</v>
      </c>
      <c r="D544" s="7">
        <v>7</v>
      </c>
      <c r="E544" s="11" t="s">
        <v>117</v>
      </c>
      <c r="F544" s="15" t="s">
        <v>13</v>
      </c>
      <c r="G544" s="10">
        <v>10</v>
      </c>
      <c r="H544" s="10">
        <v>10</v>
      </c>
      <c r="I544" s="21">
        <v>1</v>
      </c>
    </row>
    <row r="545" spans="1:9" s="16" customFormat="1">
      <c r="A545" s="20" t="s">
        <v>116</v>
      </c>
      <c r="B545" s="19">
        <v>917</v>
      </c>
      <c r="C545" s="18">
        <v>9</v>
      </c>
      <c r="D545" s="18">
        <v>0</v>
      </c>
      <c r="E545" s="17" t="s">
        <v>3</v>
      </c>
      <c r="F545" s="8" t="s">
        <v>3</v>
      </c>
      <c r="G545" s="22">
        <v>70</v>
      </c>
      <c r="H545" s="22">
        <v>0</v>
      </c>
      <c r="I545" s="9">
        <v>0</v>
      </c>
    </row>
    <row r="546" spans="1:9" s="16" customFormat="1">
      <c r="A546" s="20" t="s">
        <v>115</v>
      </c>
      <c r="B546" s="19">
        <v>917</v>
      </c>
      <c r="C546" s="18">
        <v>9</v>
      </c>
      <c r="D546" s="18">
        <v>9</v>
      </c>
      <c r="E546" s="17" t="s">
        <v>3</v>
      </c>
      <c r="F546" s="8" t="s">
        <v>3</v>
      </c>
      <c r="G546" s="22">
        <v>70</v>
      </c>
      <c r="H546" s="22">
        <v>0</v>
      </c>
      <c r="I546" s="9">
        <v>0</v>
      </c>
    </row>
    <row r="547" spans="1:9" ht="39.6">
      <c r="A547" s="13" t="s">
        <v>114</v>
      </c>
      <c r="B547" s="12">
        <v>917</v>
      </c>
      <c r="C547" s="7">
        <v>9</v>
      </c>
      <c r="D547" s="7">
        <v>9</v>
      </c>
      <c r="E547" s="11" t="s">
        <v>113</v>
      </c>
      <c r="F547" s="15" t="s">
        <v>3</v>
      </c>
      <c r="G547" s="10">
        <v>70</v>
      </c>
      <c r="H547" s="10">
        <v>0</v>
      </c>
      <c r="I547" s="21">
        <v>0</v>
      </c>
    </row>
    <row r="548" spans="1:9" ht="39.6">
      <c r="A548" s="13" t="s">
        <v>112</v>
      </c>
      <c r="B548" s="12">
        <v>917</v>
      </c>
      <c r="C548" s="7">
        <v>9</v>
      </c>
      <c r="D548" s="7">
        <v>9</v>
      </c>
      <c r="E548" s="11" t="s">
        <v>111</v>
      </c>
      <c r="F548" s="15" t="s">
        <v>3</v>
      </c>
      <c r="G548" s="10">
        <v>70</v>
      </c>
      <c r="H548" s="10">
        <v>0</v>
      </c>
      <c r="I548" s="21">
        <v>0</v>
      </c>
    </row>
    <row r="549" spans="1:9" ht="39.6">
      <c r="A549" s="13" t="s">
        <v>110</v>
      </c>
      <c r="B549" s="12">
        <v>917</v>
      </c>
      <c r="C549" s="7">
        <v>9</v>
      </c>
      <c r="D549" s="7">
        <v>9</v>
      </c>
      <c r="E549" s="11" t="s">
        <v>109</v>
      </c>
      <c r="F549" s="15" t="s">
        <v>3</v>
      </c>
      <c r="G549" s="10">
        <v>50</v>
      </c>
      <c r="H549" s="10">
        <v>0</v>
      </c>
      <c r="I549" s="21">
        <v>0</v>
      </c>
    </row>
    <row r="550" spans="1:9" ht="17.399999999999999" customHeight="1">
      <c r="A550" s="13" t="s">
        <v>12</v>
      </c>
      <c r="B550" s="12">
        <v>917</v>
      </c>
      <c r="C550" s="7">
        <v>9</v>
      </c>
      <c r="D550" s="7">
        <v>9</v>
      </c>
      <c r="E550" s="11" t="s">
        <v>109</v>
      </c>
      <c r="F550" s="15" t="s">
        <v>10</v>
      </c>
      <c r="G550" s="10">
        <v>50</v>
      </c>
      <c r="H550" s="10">
        <v>0</v>
      </c>
      <c r="I550" s="21">
        <v>0</v>
      </c>
    </row>
    <row r="551" spans="1:9" ht="39.6">
      <c r="A551" s="13" t="s">
        <v>108</v>
      </c>
      <c r="B551" s="12">
        <v>917</v>
      </c>
      <c r="C551" s="7">
        <v>9</v>
      </c>
      <c r="D551" s="7">
        <v>9</v>
      </c>
      <c r="E551" s="11" t="s">
        <v>107</v>
      </c>
      <c r="F551" s="15" t="s">
        <v>3</v>
      </c>
      <c r="G551" s="10">
        <v>20</v>
      </c>
      <c r="H551" s="10">
        <v>0</v>
      </c>
      <c r="I551" s="21">
        <v>0</v>
      </c>
    </row>
    <row r="552" spans="1:9" ht="26.4">
      <c r="A552" s="13" t="s">
        <v>14</v>
      </c>
      <c r="B552" s="12">
        <v>917</v>
      </c>
      <c r="C552" s="7">
        <v>9</v>
      </c>
      <c r="D552" s="7">
        <v>9</v>
      </c>
      <c r="E552" s="11" t="s">
        <v>107</v>
      </c>
      <c r="F552" s="15" t="s">
        <v>13</v>
      </c>
      <c r="G552" s="10">
        <v>20</v>
      </c>
      <c r="H552" s="10">
        <v>0</v>
      </c>
      <c r="I552" s="21">
        <v>0</v>
      </c>
    </row>
    <row r="553" spans="1:9" s="16" customFormat="1">
      <c r="A553" s="20" t="s">
        <v>41</v>
      </c>
      <c r="B553" s="19">
        <v>917</v>
      </c>
      <c r="C553" s="18">
        <v>10</v>
      </c>
      <c r="D553" s="18">
        <v>0</v>
      </c>
      <c r="E553" s="17" t="s">
        <v>3</v>
      </c>
      <c r="F553" s="8" t="s">
        <v>3</v>
      </c>
      <c r="G553" s="22">
        <v>7312</v>
      </c>
      <c r="H553" s="22">
        <v>3374.2</v>
      </c>
      <c r="I553" s="9">
        <v>0.46146061269146604</v>
      </c>
    </row>
    <row r="554" spans="1:9" s="16" customFormat="1">
      <c r="A554" s="20" t="s">
        <v>106</v>
      </c>
      <c r="B554" s="19">
        <v>917</v>
      </c>
      <c r="C554" s="18">
        <v>10</v>
      </c>
      <c r="D554" s="18">
        <v>1</v>
      </c>
      <c r="E554" s="17" t="s">
        <v>3</v>
      </c>
      <c r="F554" s="8" t="s">
        <v>3</v>
      </c>
      <c r="G554" s="22">
        <v>4642.7</v>
      </c>
      <c r="H554" s="22">
        <v>2276.3000000000002</v>
      </c>
      <c r="I554" s="9">
        <v>0.49029659465397296</v>
      </c>
    </row>
    <row r="555" spans="1:9" ht="26.4">
      <c r="A555" s="13" t="s">
        <v>105</v>
      </c>
      <c r="B555" s="12">
        <v>917</v>
      </c>
      <c r="C555" s="7">
        <v>10</v>
      </c>
      <c r="D555" s="7">
        <v>1</v>
      </c>
      <c r="E555" s="11" t="s">
        <v>104</v>
      </c>
      <c r="F555" s="15" t="s">
        <v>3</v>
      </c>
      <c r="G555" s="10">
        <v>4642.7</v>
      </c>
      <c r="H555" s="10">
        <v>2276.3000000000002</v>
      </c>
      <c r="I555" s="21">
        <v>0.49029659465397296</v>
      </c>
    </row>
    <row r="556" spans="1:9">
      <c r="A556" s="13" t="s">
        <v>103</v>
      </c>
      <c r="B556" s="12">
        <v>917</v>
      </c>
      <c r="C556" s="7">
        <v>10</v>
      </c>
      <c r="D556" s="7">
        <v>1</v>
      </c>
      <c r="E556" s="11" t="s">
        <v>102</v>
      </c>
      <c r="F556" s="15" t="s">
        <v>3</v>
      </c>
      <c r="G556" s="10">
        <v>4642.7</v>
      </c>
      <c r="H556" s="10">
        <v>2276.3000000000002</v>
      </c>
      <c r="I556" s="21">
        <v>0.49029659465397296</v>
      </c>
    </row>
    <row r="557" spans="1:9" ht="94.95" customHeight="1">
      <c r="A557" s="13" t="s">
        <v>101</v>
      </c>
      <c r="B557" s="12">
        <v>917</v>
      </c>
      <c r="C557" s="7">
        <v>10</v>
      </c>
      <c r="D557" s="7">
        <v>1</v>
      </c>
      <c r="E557" s="11" t="s">
        <v>100</v>
      </c>
      <c r="F557" s="15" t="s">
        <v>3</v>
      </c>
      <c r="G557" s="10">
        <v>4642.7</v>
      </c>
      <c r="H557" s="10">
        <v>2276.3000000000002</v>
      </c>
      <c r="I557" s="21">
        <v>0.49029659465397296</v>
      </c>
    </row>
    <row r="558" spans="1:9" ht="15" customHeight="1">
      <c r="A558" s="13" t="s">
        <v>12</v>
      </c>
      <c r="B558" s="12">
        <v>917</v>
      </c>
      <c r="C558" s="7">
        <v>10</v>
      </c>
      <c r="D558" s="7">
        <v>1</v>
      </c>
      <c r="E558" s="11" t="s">
        <v>100</v>
      </c>
      <c r="F558" s="15" t="s">
        <v>10</v>
      </c>
      <c r="G558" s="10">
        <v>4642.7</v>
      </c>
      <c r="H558" s="10">
        <v>2276.3000000000002</v>
      </c>
      <c r="I558" s="21">
        <v>0.49029659465397296</v>
      </c>
    </row>
    <row r="559" spans="1:9" s="16" customFormat="1">
      <c r="A559" s="20" t="s">
        <v>40</v>
      </c>
      <c r="B559" s="19">
        <v>917</v>
      </c>
      <c r="C559" s="18">
        <v>10</v>
      </c>
      <c r="D559" s="18">
        <v>3</v>
      </c>
      <c r="E559" s="17" t="s">
        <v>3</v>
      </c>
      <c r="F559" s="8" t="s">
        <v>3</v>
      </c>
      <c r="G559" s="22">
        <v>1350.1</v>
      </c>
      <c r="H559" s="22">
        <v>460.8</v>
      </c>
      <c r="I559" s="9">
        <v>0.3413080512554626</v>
      </c>
    </row>
    <row r="560" spans="1:9" ht="26.4">
      <c r="A560" s="13" t="s">
        <v>99</v>
      </c>
      <c r="B560" s="12">
        <v>917</v>
      </c>
      <c r="C560" s="7">
        <v>10</v>
      </c>
      <c r="D560" s="7">
        <v>3</v>
      </c>
      <c r="E560" s="11" t="s">
        <v>98</v>
      </c>
      <c r="F560" s="15" t="s">
        <v>3</v>
      </c>
      <c r="G560" s="10">
        <v>901.9</v>
      </c>
      <c r="H560" s="10">
        <v>455.2</v>
      </c>
      <c r="I560" s="21">
        <v>0.50471227408803632</v>
      </c>
    </row>
    <row r="561" spans="1:9" ht="26.4">
      <c r="A561" s="13" t="s">
        <v>97</v>
      </c>
      <c r="B561" s="12">
        <v>917</v>
      </c>
      <c r="C561" s="7">
        <v>10</v>
      </c>
      <c r="D561" s="7">
        <v>3</v>
      </c>
      <c r="E561" s="11" t="s">
        <v>96</v>
      </c>
      <c r="F561" s="15" t="s">
        <v>3</v>
      </c>
      <c r="G561" s="10">
        <v>901.9</v>
      </c>
      <c r="H561" s="10">
        <v>455.2</v>
      </c>
      <c r="I561" s="21">
        <v>0.50471227408803632</v>
      </c>
    </row>
    <row r="562" spans="1:9" ht="66">
      <c r="A562" s="13" t="s">
        <v>95</v>
      </c>
      <c r="B562" s="12">
        <v>917</v>
      </c>
      <c r="C562" s="7">
        <v>10</v>
      </c>
      <c r="D562" s="7">
        <v>3</v>
      </c>
      <c r="E562" s="11" t="s">
        <v>94</v>
      </c>
      <c r="F562" s="15" t="s">
        <v>3</v>
      </c>
      <c r="G562" s="10">
        <v>898.9</v>
      </c>
      <c r="H562" s="10">
        <v>455.2</v>
      </c>
      <c r="I562" s="21">
        <v>0.50639670708643902</v>
      </c>
    </row>
    <row r="563" spans="1:9" ht="17.399999999999999" customHeight="1">
      <c r="A563" s="13" t="s">
        <v>12</v>
      </c>
      <c r="B563" s="12">
        <v>917</v>
      </c>
      <c r="C563" s="7">
        <v>10</v>
      </c>
      <c r="D563" s="7">
        <v>3</v>
      </c>
      <c r="E563" s="11" t="s">
        <v>94</v>
      </c>
      <c r="F563" s="15" t="s">
        <v>10</v>
      </c>
      <c r="G563" s="10">
        <v>898.9</v>
      </c>
      <c r="H563" s="10">
        <v>455.2</v>
      </c>
      <c r="I563" s="21">
        <v>0.50639670708643902</v>
      </c>
    </row>
    <row r="564" spans="1:9" ht="39.6">
      <c r="A564" s="13" t="s">
        <v>93</v>
      </c>
      <c r="B564" s="12">
        <v>917</v>
      </c>
      <c r="C564" s="7">
        <v>10</v>
      </c>
      <c r="D564" s="7">
        <v>3</v>
      </c>
      <c r="E564" s="11" t="s">
        <v>92</v>
      </c>
      <c r="F564" s="15" t="s">
        <v>3</v>
      </c>
      <c r="G564" s="10">
        <v>3</v>
      </c>
      <c r="H564" s="10">
        <v>0</v>
      </c>
      <c r="I564" s="21">
        <v>0</v>
      </c>
    </row>
    <row r="565" spans="1:9" ht="19.2" customHeight="1">
      <c r="A565" s="13" t="s">
        <v>12</v>
      </c>
      <c r="B565" s="12">
        <v>917</v>
      </c>
      <c r="C565" s="7">
        <v>10</v>
      </c>
      <c r="D565" s="7">
        <v>3</v>
      </c>
      <c r="E565" s="11" t="s">
        <v>92</v>
      </c>
      <c r="F565" s="15" t="s">
        <v>10</v>
      </c>
      <c r="G565" s="10">
        <v>3</v>
      </c>
      <c r="H565" s="10">
        <v>0</v>
      </c>
      <c r="I565" s="21">
        <v>0</v>
      </c>
    </row>
    <row r="566" spans="1:9" ht="26.4">
      <c r="A566" s="13" t="s">
        <v>91</v>
      </c>
      <c r="B566" s="12">
        <v>917</v>
      </c>
      <c r="C566" s="7">
        <v>10</v>
      </c>
      <c r="D566" s="7">
        <v>3</v>
      </c>
      <c r="E566" s="11" t="s">
        <v>90</v>
      </c>
      <c r="F566" s="15" t="s">
        <v>3</v>
      </c>
      <c r="G566" s="10">
        <v>448.2</v>
      </c>
      <c r="H566" s="10">
        <v>5.6</v>
      </c>
      <c r="I566" s="21">
        <v>1.2494422132976349E-2</v>
      </c>
    </row>
    <row r="567" spans="1:9" ht="84.6" customHeight="1">
      <c r="A567" s="13" t="s">
        <v>89</v>
      </c>
      <c r="B567" s="12">
        <v>917</v>
      </c>
      <c r="C567" s="7">
        <v>10</v>
      </c>
      <c r="D567" s="7">
        <v>3</v>
      </c>
      <c r="E567" s="11" t="s">
        <v>88</v>
      </c>
      <c r="F567" s="15" t="s">
        <v>3</v>
      </c>
      <c r="G567" s="10">
        <v>448.2</v>
      </c>
      <c r="H567" s="10">
        <v>5.6</v>
      </c>
      <c r="I567" s="21">
        <v>1.2494422132976349E-2</v>
      </c>
    </row>
    <row r="568" spans="1:9" ht="55.95" customHeight="1">
      <c r="A568" s="13" t="s">
        <v>87</v>
      </c>
      <c r="B568" s="12">
        <v>917</v>
      </c>
      <c r="C568" s="7">
        <v>10</v>
      </c>
      <c r="D568" s="7">
        <v>3</v>
      </c>
      <c r="E568" s="11" t="s">
        <v>86</v>
      </c>
      <c r="F568" s="15" t="s">
        <v>3</v>
      </c>
      <c r="G568" s="10">
        <v>336</v>
      </c>
      <c r="H568" s="10">
        <v>0</v>
      </c>
      <c r="I568" s="21">
        <v>0</v>
      </c>
    </row>
    <row r="569" spans="1:9" ht="19.95" customHeight="1">
      <c r="A569" s="13" t="s">
        <v>12</v>
      </c>
      <c r="B569" s="12">
        <v>917</v>
      </c>
      <c r="C569" s="7">
        <v>10</v>
      </c>
      <c r="D569" s="7">
        <v>3</v>
      </c>
      <c r="E569" s="11" t="s">
        <v>86</v>
      </c>
      <c r="F569" s="15" t="s">
        <v>10</v>
      </c>
      <c r="G569" s="10">
        <v>336</v>
      </c>
      <c r="H569" s="10">
        <v>0</v>
      </c>
      <c r="I569" s="21">
        <v>0</v>
      </c>
    </row>
    <row r="570" spans="1:9" ht="55.95" customHeight="1">
      <c r="A570" s="13" t="s">
        <v>85</v>
      </c>
      <c r="B570" s="12">
        <v>917</v>
      </c>
      <c r="C570" s="7">
        <v>10</v>
      </c>
      <c r="D570" s="7">
        <v>3</v>
      </c>
      <c r="E570" s="11" t="s">
        <v>84</v>
      </c>
      <c r="F570" s="15" t="s">
        <v>3</v>
      </c>
      <c r="G570" s="10">
        <v>112.2</v>
      </c>
      <c r="H570" s="10">
        <v>5.6</v>
      </c>
      <c r="I570" s="21">
        <v>4.9910873440285199E-2</v>
      </c>
    </row>
    <row r="571" spans="1:9" ht="19.2" customHeight="1">
      <c r="A571" s="13" t="s">
        <v>12</v>
      </c>
      <c r="B571" s="12">
        <v>917</v>
      </c>
      <c r="C571" s="7">
        <v>10</v>
      </c>
      <c r="D571" s="7">
        <v>3</v>
      </c>
      <c r="E571" s="11" t="s">
        <v>84</v>
      </c>
      <c r="F571" s="15" t="s">
        <v>10</v>
      </c>
      <c r="G571" s="10">
        <v>112.2</v>
      </c>
      <c r="H571" s="10">
        <v>5.6</v>
      </c>
      <c r="I571" s="21">
        <v>4.9910873440285199E-2</v>
      </c>
    </row>
    <row r="572" spans="1:9" s="16" customFormat="1">
      <c r="A572" s="20" t="s">
        <v>83</v>
      </c>
      <c r="B572" s="19">
        <v>917</v>
      </c>
      <c r="C572" s="18">
        <v>10</v>
      </c>
      <c r="D572" s="18">
        <v>6</v>
      </c>
      <c r="E572" s="17" t="s">
        <v>3</v>
      </c>
      <c r="F572" s="8" t="s">
        <v>3</v>
      </c>
      <c r="G572" s="22">
        <v>1319.2</v>
      </c>
      <c r="H572" s="22">
        <v>637.1</v>
      </c>
      <c r="I572" s="9">
        <v>0.48294420861127957</v>
      </c>
    </row>
    <row r="573" spans="1:9" ht="26.4">
      <c r="A573" s="13" t="s">
        <v>18</v>
      </c>
      <c r="B573" s="12">
        <v>917</v>
      </c>
      <c r="C573" s="7">
        <v>10</v>
      </c>
      <c r="D573" s="7">
        <v>6</v>
      </c>
      <c r="E573" s="11" t="s">
        <v>17</v>
      </c>
      <c r="F573" s="15" t="s">
        <v>3</v>
      </c>
      <c r="G573" s="10">
        <v>1219.2</v>
      </c>
      <c r="H573" s="10">
        <v>583.1</v>
      </c>
      <c r="I573" s="21">
        <v>0.47826443569553806</v>
      </c>
    </row>
    <row r="574" spans="1:9" ht="26.4">
      <c r="A574" s="13" t="s">
        <v>39</v>
      </c>
      <c r="B574" s="12">
        <v>917</v>
      </c>
      <c r="C574" s="7">
        <v>10</v>
      </c>
      <c r="D574" s="7">
        <v>6</v>
      </c>
      <c r="E574" s="11" t="s">
        <v>38</v>
      </c>
      <c r="F574" s="15" t="s">
        <v>3</v>
      </c>
      <c r="G574" s="10">
        <v>1219.2</v>
      </c>
      <c r="H574" s="10">
        <v>583.1</v>
      </c>
      <c r="I574" s="21">
        <v>0.47826443569553806</v>
      </c>
    </row>
    <row r="575" spans="1:9" ht="66">
      <c r="A575" s="13" t="s">
        <v>82</v>
      </c>
      <c r="B575" s="12">
        <v>917</v>
      </c>
      <c r="C575" s="7">
        <v>10</v>
      </c>
      <c r="D575" s="7">
        <v>6</v>
      </c>
      <c r="E575" s="11" t="s">
        <v>81</v>
      </c>
      <c r="F575" s="15" t="s">
        <v>3</v>
      </c>
      <c r="G575" s="10">
        <v>1219.2</v>
      </c>
      <c r="H575" s="10">
        <v>583.1</v>
      </c>
      <c r="I575" s="21">
        <v>0.47826443569553806</v>
      </c>
    </row>
    <row r="576" spans="1:9" ht="66">
      <c r="A576" s="13" t="s">
        <v>2</v>
      </c>
      <c r="B576" s="12">
        <v>917</v>
      </c>
      <c r="C576" s="7">
        <v>10</v>
      </c>
      <c r="D576" s="7">
        <v>6</v>
      </c>
      <c r="E576" s="11" t="s">
        <v>81</v>
      </c>
      <c r="F576" s="15" t="s">
        <v>1</v>
      </c>
      <c r="G576" s="10">
        <v>1120.9000000000001</v>
      </c>
      <c r="H576" s="10">
        <v>557.20000000000005</v>
      </c>
      <c r="I576" s="21">
        <v>0.49710054420554911</v>
      </c>
    </row>
    <row r="577" spans="1:9" ht="26.4">
      <c r="A577" s="13" t="s">
        <v>14</v>
      </c>
      <c r="B577" s="12">
        <v>917</v>
      </c>
      <c r="C577" s="7">
        <v>10</v>
      </c>
      <c r="D577" s="7">
        <v>6</v>
      </c>
      <c r="E577" s="11" t="s">
        <v>81</v>
      </c>
      <c r="F577" s="15" t="s">
        <v>13</v>
      </c>
      <c r="G577" s="10">
        <v>98.3</v>
      </c>
      <c r="H577" s="10">
        <v>25.9</v>
      </c>
      <c r="I577" s="21">
        <v>0.26347914547304169</v>
      </c>
    </row>
    <row r="578" spans="1:9" ht="57" customHeight="1">
      <c r="A578" s="13" t="s">
        <v>80</v>
      </c>
      <c r="B578" s="12">
        <v>917</v>
      </c>
      <c r="C578" s="7">
        <v>10</v>
      </c>
      <c r="D578" s="7">
        <v>6</v>
      </c>
      <c r="E578" s="11" t="s">
        <v>79</v>
      </c>
      <c r="F578" s="15" t="s">
        <v>3</v>
      </c>
      <c r="G578" s="10">
        <v>100</v>
      </c>
      <c r="H578" s="10">
        <v>54</v>
      </c>
      <c r="I578" s="21">
        <v>0.54</v>
      </c>
    </row>
    <row r="579" spans="1:9" ht="46.2" customHeight="1">
      <c r="A579" s="13" t="s">
        <v>78</v>
      </c>
      <c r="B579" s="12">
        <v>917</v>
      </c>
      <c r="C579" s="7">
        <v>10</v>
      </c>
      <c r="D579" s="7">
        <v>6</v>
      </c>
      <c r="E579" s="11" t="s">
        <v>77</v>
      </c>
      <c r="F579" s="15" t="s">
        <v>3</v>
      </c>
      <c r="G579" s="10">
        <v>100</v>
      </c>
      <c r="H579" s="10">
        <v>54</v>
      </c>
      <c r="I579" s="21">
        <v>0.54</v>
      </c>
    </row>
    <row r="580" spans="1:9" ht="57.6" customHeight="1">
      <c r="A580" s="13" t="s">
        <v>76</v>
      </c>
      <c r="B580" s="12">
        <v>917</v>
      </c>
      <c r="C580" s="7">
        <v>10</v>
      </c>
      <c r="D580" s="7">
        <v>6</v>
      </c>
      <c r="E580" s="11" t="s">
        <v>75</v>
      </c>
      <c r="F580" s="15" t="s">
        <v>3</v>
      </c>
      <c r="G580" s="10">
        <v>100</v>
      </c>
      <c r="H580" s="10">
        <v>54</v>
      </c>
      <c r="I580" s="21">
        <v>0.54</v>
      </c>
    </row>
    <row r="581" spans="1:9" ht="26.4">
      <c r="A581" s="13" t="s">
        <v>14</v>
      </c>
      <c r="B581" s="12">
        <v>917</v>
      </c>
      <c r="C581" s="7">
        <v>10</v>
      </c>
      <c r="D581" s="7">
        <v>6</v>
      </c>
      <c r="E581" s="11" t="s">
        <v>75</v>
      </c>
      <c r="F581" s="15" t="s">
        <v>13</v>
      </c>
      <c r="G581" s="10">
        <v>100</v>
      </c>
      <c r="H581" s="10">
        <v>54</v>
      </c>
      <c r="I581" s="21">
        <v>0.54</v>
      </c>
    </row>
    <row r="582" spans="1:9" s="16" customFormat="1">
      <c r="A582" s="20" t="s">
        <v>33</v>
      </c>
      <c r="B582" s="19">
        <v>917</v>
      </c>
      <c r="C582" s="18">
        <v>11</v>
      </c>
      <c r="D582" s="18">
        <v>0</v>
      </c>
      <c r="E582" s="17" t="s">
        <v>3</v>
      </c>
      <c r="F582" s="8" t="s">
        <v>3</v>
      </c>
      <c r="G582" s="22">
        <v>378.6</v>
      </c>
      <c r="H582" s="22">
        <v>87.9</v>
      </c>
      <c r="I582" s="9">
        <v>0.23217115689381934</v>
      </c>
    </row>
    <row r="583" spans="1:9" s="16" customFormat="1">
      <c r="A583" s="20" t="s">
        <v>32</v>
      </c>
      <c r="B583" s="19">
        <v>917</v>
      </c>
      <c r="C583" s="18">
        <v>11</v>
      </c>
      <c r="D583" s="18">
        <v>1</v>
      </c>
      <c r="E583" s="17" t="s">
        <v>3</v>
      </c>
      <c r="F583" s="8" t="s">
        <v>3</v>
      </c>
      <c r="G583" s="22">
        <v>378.6</v>
      </c>
      <c r="H583" s="22">
        <v>87.9</v>
      </c>
      <c r="I583" s="9">
        <v>0.23217115689381934</v>
      </c>
    </row>
    <row r="584" spans="1:9" ht="39.6">
      <c r="A584" s="13" t="s">
        <v>74</v>
      </c>
      <c r="B584" s="12">
        <v>917</v>
      </c>
      <c r="C584" s="7">
        <v>11</v>
      </c>
      <c r="D584" s="7">
        <v>1</v>
      </c>
      <c r="E584" s="11" t="s">
        <v>73</v>
      </c>
      <c r="F584" s="15" t="s">
        <v>3</v>
      </c>
      <c r="G584" s="10">
        <v>378.6</v>
      </c>
      <c r="H584" s="10">
        <v>87.9</v>
      </c>
      <c r="I584" s="21">
        <v>0.23217115689381934</v>
      </c>
    </row>
    <row r="585" spans="1:9" ht="52.8">
      <c r="A585" s="13" t="s">
        <v>72</v>
      </c>
      <c r="B585" s="12">
        <v>917</v>
      </c>
      <c r="C585" s="7">
        <v>11</v>
      </c>
      <c r="D585" s="7">
        <v>1</v>
      </c>
      <c r="E585" s="11" t="s">
        <v>71</v>
      </c>
      <c r="F585" s="15" t="s">
        <v>3</v>
      </c>
      <c r="G585" s="10">
        <v>378.6</v>
      </c>
      <c r="H585" s="10">
        <v>87.9</v>
      </c>
      <c r="I585" s="21">
        <v>0.23217115689381934</v>
      </c>
    </row>
    <row r="586" spans="1:9" ht="79.2">
      <c r="A586" s="13" t="s">
        <v>70</v>
      </c>
      <c r="B586" s="12">
        <v>917</v>
      </c>
      <c r="C586" s="7">
        <v>11</v>
      </c>
      <c r="D586" s="7">
        <v>1</v>
      </c>
      <c r="E586" s="11" t="s">
        <v>69</v>
      </c>
      <c r="F586" s="15" t="s">
        <v>3</v>
      </c>
      <c r="G586" s="10">
        <v>50</v>
      </c>
      <c r="H586" s="10">
        <v>0</v>
      </c>
      <c r="I586" s="21">
        <v>0</v>
      </c>
    </row>
    <row r="587" spans="1:9" ht="26.4">
      <c r="A587" s="13" t="s">
        <v>14</v>
      </c>
      <c r="B587" s="12">
        <v>917</v>
      </c>
      <c r="C587" s="7">
        <v>11</v>
      </c>
      <c r="D587" s="7">
        <v>1</v>
      </c>
      <c r="E587" s="11" t="s">
        <v>69</v>
      </c>
      <c r="F587" s="15" t="s">
        <v>13</v>
      </c>
      <c r="G587" s="10">
        <v>50</v>
      </c>
      <c r="H587" s="10">
        <v>0</v>
      </c>
      <c r="I587" s="21">
        <v>0</v>
      </c>
    </row>
    <row r="588" spans="1:9" ht="26.4">
      <c r="A588" s="13" t="s">
        <v>68</v>
      </c>
      <c r="B588" s="12">
        <v>917</v>
      </c>
      <c r="C588" s="7">
        <v>11</v>
      </c>
      <c r="D588" s="7">
        <v>1</v>
      </c>
      <c r="E588" s="11" t="s">
        <v>67</v>
      </c>
      <c r="F588" s="15" t="s">
        <v>3</v>
      </c>
      <c r="G588" s="10">
        <v>75</v>
      </c>
      <c r="H588" s="10">
        <v>0</v>
      </c>
      <c r="I588" s="21">
        <v>0</v>
      </c>
    </row>
    <row r="589" spans="1:9" ht="26.4">
      <c r="A589" s="13" t="s">
        <v>14</v>
      </c>
      <c r="B589" s="12">
        <v>917</v>
      </c>
      <c r="C589" s="7">
        <v>11</v>
      </c>
      <c r="D589" s="7">
        <v>1</v>
      </c>
      <c r="E589" s="11" t="s">
        <v>67</v>
      </c>
      <c r="F589" s="15" t="s">
        <v>13</v>
      </c>
      <c r="G589" s="10">
        <v>75</v>
      </c>
      <c r="H589" s="10">
        <v>0</v>
      </c>
      <c r="I589" s="21">
        <v>0</v>
      </c>
    </row>
    <row r="590" spans="1:9" ht="32.4" customHeight="1">
      <c r="A590" s="13" t="s">
        <v>66</v>
      </c>
      <c r="B590" s="12">
        <v>917</v>
      </c>
      <c r="C590" s="7">
        <v>11</v>
      </c>
      <c r="D590" s="7">
        <v>1</v>
      </c>
      <c r="E590" s="11" t="s">
        <v>65</v>
      </c>
      <c r="F590" s="15" t="s">
        <v>3</v>
      </c>
      <c r="G590" s="10">
        <v>222.6</v>
      </c>
      <c r="H590" s="10">
        <v>56.9</v>
      </c>
      <c r="I590" s="21">
        <v>0.25561545372866129</v>
      </c>
    </row>
    <row r="591" spans="1:9" ht="26.4">
      <c r="A591" s="13" t="s">
        <v>14</v>
      </c>
      <c r="B591" s="12">
        <v>917</v>
      </c>
      <c r="C591" s="7">
        <v>11</v>
      </c>
      <c r="D591" s="7">
        <v>1</v>
      </c>
      <c r="E591" s="11" t="s">
        <v>65</v>
      </c>
      <c r="F591" s="15" t="s">
        <v>13</v>
      </c>
      <c r="G591" s="10">
        <v>222.6</v>
      </c>
      <c r="H591" s="10">
        <v>56.9</v>
      </c>
      <c r="I591" s="21">
        <v>0.25561545372866129</v>
      </c>
    </row>
    <row r="592" spans="1:9" ht="26.4">
      <c r="A592" s="13" t="s">
        <v>64</v>
      </c>
      <c r="B592" s="12">
        <v>917</v>
      </c>
      <c r="C592" s="7">
        <v>11</v>
      </c>
      <c r="D592" s="7">
        <v>1</v>
      </c>
      <c r="E592" s="11" t="s">
        <v>63</v>
      </c>
      <c r="F592" s="15" t="s">
        <v>3</v>
      </c>
      <c r="G592" s="10">
        <v>31</v>
      </c>
      <c r="H592" s="10">
        <v>31</v>
      </c>
      <c r="I592" s="21">
        <v>1</v>
      </c>
    </row>
    <row r="593" spans="1:9" ht="26.4">
      <c r="A593" s="13" t="s">
        <v>14</v>
      </c>
      <c r="B593" s="12">
        <v>917</v>
      </c>
      <c r="C593" s="7">
        <v>11</v>
      </c>
      <c r="D593" s="7">
        <v>1</v>
      </c>
      <c r="E593" s="11" t="s">
        <v>63</v>
      </c>
      <c r="F593" s="15" t="s">
        <v>13</v>
      </c>
      <c r="G593" s="10">
        <v>31</v>
      </c>
      <c r="H593" s="10">
        <v>31</v>
      </c>
      <c r="I593" s="21">
        <v>1</v>
      </c>
    </row>
    <row r="594" spans="1:9" s="16" customFormat="1" ht="39.6">
      <c r="A594" s="20" t="s">
        <v>62</v>
      </c>
      <c r="B594" s="19">
        <v>918</v>
      </c>
      <c r="C594" s="18">
        <v>0</v>
      </c>
      <c r="D594" s="18">
        <v>0</v>
      </c>
      <c r="E594" s="17" t="s">
        <v>3</v>
      </c>
      <c r="F594" s="8" t="s">
        <v>3</v>
      </c>
      <c r="G594" s="22">
        <v>74674.899999999994</v>
      </c>
      <c r="H594" s="22">
        <v>7818.4</v>
      </c>
      <c r="I594" s="9">
        <v>0.10469916933266733</v>
      </c>
    </row>
    <row r="595" spans="1:9" s="16" customFormat="1">
      <c r="A595" s="20" t="s">
        <v>61</v>
      </c>
      <c r="B595" s="19">
        <v>918</v>
      </c>
      <c r="C595" s="18">
        <v>4</v>
      </c>
      <c r="D595" s="18">
        <v>0</v>
      </c>
      <c r="E595" s="17" t="s">
        <v>3</v>
      </c>
      <c r="F595" s="8" t="s">
        <v>3</v>
      </c>
      <c r="G595" s="22">
        <v>111.4</v>
      </c>
      <c r="H595" s="22">
        <v>0</v>
      </c>
      <c r="I595" s="9">
        <v>0</v>
      </c>
    </row>
    <row r="596" spans="1:9" s="16" customFormat="1">
      <c r="A596" s="20" t="s">
        <v>60</v>
      </c>
      <c r="B596" s="19">
        <v>918</v>
      </c>
      <c r="C596" s="18">
        <v>4</v>
      </c>
      <c r="D596" s="18">
        <v>9</v>
      </c>
      <c r="E596" s="17" t="s">
        <v>3</v>
      </c>
      <c r="F596" s="8" t="s">
        <v>3</v>
      </c>
      <c r="G596" s="22">
        <v>111.4</v>
      </c>
      <c r="H596" s="22">
        <v>0</v>
      </c>
      <c r="I596" s="9">
        <v>0</v>
      </c>
    </row>
    <row r="597" spans="1:9">
      <c r="A597" s="13" t="s">
        <v>59</v>
      </c>
      <c r="B597" s="12">
        <v>918</v>
      </c>
      <c r="C597" s="7">
        <v>4</v>
      </c>
      <c r="D597" s="7">
        <v>9</v>
      </c>
      <c r="E597" s="11" t="s">
        <v>58</v>
      </c>
      <c r="F597" s="15" t="s">
        <v>3</v>
      </c>
      <c r="G597" s="10">
        <v>111.4</v>
      </c>
      <c r="H597" s="10">
        <v>0</v>
      </c>
      <c r="I597" s="21">
        <v>0</v>
      </c>
    </row>
    <row r="598" spans="1:9">
      <c r="A598" s="13" t="s">
        <v>57</v>
      </c>
      <c r="B598" s="12">
        <v>918</v>
      </c>
      <c r="C598" s="7">
        <v>4</v>
      </c>
      <c r="D598" s="7">
        <v>9</v>
      </c>
      <c r="E598" s="11" t="s">
        <v>56</v>
      </c>
      <c r="F598" s="15" t="s">
        <v>3</v>
      </c>
      <c r="G598" s="10">
        <v>111.4</v>
      </c>
      <c r="H598" s="10">
        <v>0</v>
      </c>
      <c r="I598" s="21">
        <v>0</v>
      </c>
    </row>
    <row r="599" spans="1:9" ht="26.4">
      <c r="A599" s="13" t="s">
        <v>55</v>
      </c>
      <c r="B599" s="12">
        <v>918</v>
      </c>
      <c r="C599" s="7">
        <v>4</v>
      </c>
      <c r="D599" s="7">
        <v>9</v>
      </c>
      <c r="E599" s="11" t="s">
        <v>54</v>
      </c>
      <c r="F599" s="15" t="s">
        <v>3</v>
      </c>
      <c r="G599" s="10">
        <v>111.4</v>
      </c>
      <c r="H599" s="10">
        <v>0</v>
      </c>
      <c r="I599" s="21">
        <v>0</v>
      </c>
    </row>
    <row r="600" spans="1:9" ht="26.4">
      <c r="A600" s="13" t="s">
        <v>14</v>
      </c>
      <c r="B600" s="12">
        <v>918</v>
      </c>
      <c r="C600" s="7">
        <v>4</v>
      </c>
      <c r="D600" s="7">
        <v>9</v>
      </c>
      <c r="E600" s="11" t="s">
        <v>54</v>
      </c>
      <c r="F600" s="15" t="s">
        <v>13</v>
      </c>
      <c r="G600" s="10">
        <v>111.4</v>
      </c>
      <c r="H600" s="10">
        <v>0</v>
      </c>
      <c r="I600" s="21">
        <v>0</v>
      </c>
    </row>
    <row r="601" spans="1:9" s="16" customFormat="1">
      <c r="A601" s="20" t="s">
        <v>53</v>
      </c>
      <c r="B601" s="19">
        <v>918</v>
      </c>
      <c r="C601" s="18">
        <v>5</v>
      </c>
      <c r="D601" s="18">
        <v>0</v>
      </c>
      <c r="E601" s="17" t="s">
        <v>3</v>
      </c>
      <c r="F601" s="8" t="s">
        <v>3</v>
      </c>
      <c r="G601" s="22">
        <v>4278.3</v>
      </c>
      <c r="H601" s="22">
        <v>2337.5</v>
      </c>
      <c r="I601" s="9">
        <v>0.54636187270644876</v>
      </c>
    </row>
    <row r="602" spans="1:9" s="16" customFormat="1" ht="26.4">
      <c r="A602" s="20" t="s">
        <v>52</v>
      </c>
      <c r="B602" s="19">
        <v>918</v>
      </c>
      <c r="C602" s="18">
        <v>5</v>
      </c>
      <c r="D602" s="18">
        <v>5</v>
      </c>
      <c r="E602" s="17" t="s">
        <v>3</v>
      </c>
      <c r="F602" s="8" t="s">
        <v>3</v>
      </c>
      <c r="G602" s="22">
        <v>4278.3</v>
      </c>
      <c r="H602" s="22">
        <v>2337.5</v>
      </c>
      <c r="I602" s="9">
        <v>0.54636187270644876</v>
      </c>
    </row>
    <row r="603" spans="1:9" ht="26.4">
      <c r="A603" s="13" t="s">
        <v>18</v>
      </c>
      <c r="B603" s="12">
        <v>918</v>
      </c>
      <c r="C603" s="7">
        <v>5</v>
      </c>
      <c r="D603" s="7">
        <v>5</v>
      </c>
      <c r="E603" s="11" t="s">
        <v>17</v>
      </c>
      <c r="F603" s="15" t="s">
        <v>3</v>
      </c>
      <c r="G603" s="10">
        <v>4278.3</v>
      </c>
      <c r="H603" s="10">
        <v>2337.5</v>
      </c>
      <c r="I603" s="21">
        <v>0.54636187270644876</v>
      </c>
    </row>
    <row r="604" spans="1:9">
      <c r="A604" s="13" t="s">
        <v>16</v>
      </c>
      <c r="B604" s="12">
        <v>918</v>
      </c>
      <c r="C604" s="7">
        <v>5</v>
      </c>
      <c r="D604" s="7">
        <v>5</v>
      </c>
      <c r="E604" s="11" t="s">
        <v>15</v>
      </c>
      <c r="F604" s="15" t="s">
        <v>3</v>
      </c>
      <c r="G604" s="10">
        <v>4278.3</v>
      </c>
      <c r="H604" s="10">
        <v>2337.5</v>
      </c>
      <c r="I604" s="21">
        <v>0.54636187270644876</v>
      </c>
    </row>
    <row r="605" spans="1:9" ht="26.4">
      <c r="A605" s="13" t="s">
        <v>6</v>
      </c>
      <c r="B605" s="12">
        <v>918</v>
      </c>
      <c r="C605" s="7">
        <v>5</v>
      </c>
      <c r="D605" s="7">
        <v>5</v>
      </c>
      <c r="E605" s="11" t="s">
        <v>11</v>
      </c>
      <c r="F605" s="15" t="s">
        <v>3</v>
      </c>
      <c r="G605" s="10">
        <v>3778.3</v>
      </c>
      <c r="H605" s="10">
        <v>1837.5</v>
      </c>
      <c r="I605" s="21">
        <v>0.48632983087632004</v>
      </c>
    </row>
    <row r="606" spans="1:9" ht="66">
      <c r="A606" s="13" t="s">
        <v>2</v>
      </c>
      <c r="B606" s="12">
        <v>918</v>
      </c>
      <c r="C606" s="7">
        <v>5</v>
      </c>
      <c r="D606" s="7">
        <v>5</v>
      </c>
      <c r="E606" s="11" t="s">
        <v>11</v>
      </c>
      <c r="F606" s="15" t="s">
        <v>1</v>
      </c>
      <c r="G606" s="10">
        <v>3766.3</v>
      </c>
      <c r="H606" s="10">
        <v>1834.5</v>
      </c>
      <c r="I606" s="21">
        <v>0.48708281337121312</v>
      </c>
    </row>
    <row r="607" spans="1:9" ht="26.4">
      <c r="A607" s="13" t="s">
        <v>14</v>
      </c>
      <c r="B607" s="12">
        <v>918</v>
      </c>
      <c r="C607" s="7">
        <v>5</v>
      </c>
      <c r="D607" s="7">
        <v>5</v>
      </c>
      <c r="E607" s="11" t="s">
        <v>11</v>
      </c>
      <c r="F607" s="15" t="s">
        <v>13</v>
      </c>
      <c r="G607" s="10">
        <v>12</v>
      </c>
      <c r="H607" s="10">
        <v>3</v>
      </c>
      <c r="I607" s="21">
        <v>0.25</v>
      </c>
    </row>
    <row r="608" spans="1:9" ht="40.950000000000003" customHeight="1">
      <c r="A608" s="13" t="s">
        <v>4</v>
      </c>
      <c r="B608" s="12">
        <v>918</v>
      </c>
      <c r="C608" s="7">
        <v>5</v>
      </c>
      <c r="D608" s="7">
        <v>5</v>
      </c>
      <c r="E608" s="11" t="s">
        <v>9</v>
      </c>
      <c r="F608" s="15" t="s">
        <v>3</v>
      </c>
      <c r="G608" s="10">
        <v>500</v>
      </c>
      <c r="H608" s="10">
        <v>500</v>
      </c>
      <c r="I608" s="21">
        <v>1</v>
      </c>
    </row>
    <row r="609" spans="1:9" ht="66">
      <c r="A609" s="13" t="s">
        <v>2</v>
      </c>
      <c r="B609" s="12">
        <v>918</v>
      </c>
      <c r="C609" s="7">
        <v>5</v>
      </c>
      <c r="D609" s="7">
        <v>5</v>
      </c>
      <c r="E609" s="11" t="s">
        <v>9</v>
      </c>
      <c r="F609" s="15" t="s">
        <v>1</v>
      </c>
      <c r="G609" s="10">
        <v>500</v>
      </c>
      <c r="H609" s="10">
        <v>500</v>
      </c>
      <c r="I609" s="21">
        <v>1</v>
      </c>
    </row>
    <row r="610" spans="1:9" s="16" customFormat="1" ht="15.6" customHeight="1">
      <c r="A610" s="20" t="s">
        <v>51</v>
      </c>
      <c r="B610" s="19">
        <v>918</v>
      </c>
      <c r="C610" s="18">
        <v>6</v>
      </c>
      <c r="D610" s="18">
        <v>0</v>
      </c>
      <c r="E610" s="17" t="s">
        <v>3</v>
      </c>
      <c r="F610" s="8" t="s">
        <v>3</v>
      </c>
      <c r="G610" s="22">
        <v>58715.3</v>
      </c>
      <c r="H610" s="22">
        <v>0</v>
      </c>
      <c r="I610" s="9">
        <v>0</v>
      </c>
    </row>
    <row r="611" spans="1:9" s="16" customFormat="1" ht="26.4">
      <c r="A611" s="20" t="s">
        <v>50</v>
      </c>
      <c r="B611" s="19">
        <v>918</v>
      </c>
      <c r="C611" s="18">
        <v>6</v>
      </c>
      <c r="D611" s="18">
        <v>5</v>
      </c>
      <c r="E611" s="17" t="s">
        <v>3</v>
      </c>
      <c r="F611" s="8" t="s">
        <v>3</v>
      </c>
      <c r="G611" s="22">
        <v>58715.3</v>
      </c>
      <c r="H611" s="22">
        <v>0</v>
      </c>
      <c r="I611" s="9">
        <v>0</v>
      </c>
    </row>
    <row r="612" spans="1:9" ht="39.6">
      <c r="A612" s="13" t="s">
        <v>49</v>
      </c>
      <c r="B612" s="12">
        <v>918</v>
      </c>
      <c r="C612" s="7">
        <v>6</v>
      </c>
      <c r="D612" s="7">
        <v>5</v>
      </c>
      <c r="E612" s="11" t="s">
        <v>48</v>
      </c>
      <c r="F612" s="15" t="s">
        <v>3</v>
      </c>
      <c r="G612" s="10">
        <v>58715.3</v>
      </c>
      <c r="H612" s="10">
        <v>0</v>
      </c>
      <c r="I612" s="21">
        <v>0</v>
      </c>
    </row>
    <row r="613" spans="1:9" ht="69.599999999999994" customHeight="1">
      <c r="A613" s="13" t="s">
        <v>47</v>
      </c>
      <c r="B613" s="12">
        <v>918</v>
      </c>
      <c r="C613" s="7">
        <v>6</v>
      </c>
      <c r="D613" s="7">
        <v>5</v>
      </c>
      <c r="E613" s="11" t="s">
        <v>46</v>
      </c>
      <c r="F613" s="15" t="s">
        <v>3</v>
      </c>
      <c r="G613" s="10">
        <v>58715.3</v>
      </c>
      <c r="H613" s="10">
        <v>0</v>
      </c>
      <c r="I613" s="21">
        <v>0</v>
      </c>
    </row>
    <row r="614" spans="1:9" ht="85.95" customHeight="1">
      <c r="A614" s="13" t="s">
        <v>45</v>
      </c>
      <c r="B614" s="12">
        <v>918</v>
      </c>
      <c r="C614" s="7">
        <v>6</v>
      </c>
      <c r="D614" s="7">
        <v>5</v>
      </c>
      <c r="E614" s="11" t="s">
        <v>44</v>
      </c>
      <c r="F614" s="15" t="s">
        <v>3</v>
      </c>
      <c r="G614" s="10">
        <v>58715.3</v>
      </c>
      <c r="H614" s="10">
        <v>0</v>
      </c>
      <c r="I614" s="21">
        <v>0</v>
      </c>
    </row>
    <row r="615" spans="1:9" ht="26.4">
      <c r="A615" s="13" t="s">
        <v>26</v>
      </c>
      <c r="B615" s="12">
        <v>918</v>
      </c>
      <c r="C615" s="7">
        <v>6</v>
      </c>
      <c r="D615" s="7">
        <v>5</v>
      </c>
      <c r="E615" s="11" t="s">
        <v>44</v>
      </c>
      <c r="F615" s="15" t="s">
        <v>24</v>
      </c>
      <c r="G615" s="10">
        <v>58715.3</v>
      </c>
      <c r="H615" s="10">
        <v>0</v>
      </c>
      <c r="I615" s="21">
        <v>0</v>
      </c>
    </row>
    <row r="616" spans="1:9" ht="44.4" customHeight="1">
      <c r="A616" s="13" t="s">
        <v>43</v>
      </c>
      <c r="B616" s="12">
        <v>918</v>
      </c>
      <c r="C616" s="7">
        <v>6</v>
      </c>
      <c r="D616" s="7">
        <v>5</v>
      </c>
      <c r="E616" s="11" t="s">
        <v>42</v>
      </c>
      <c r="F616" s="15" t="s">
        <v>3</v>
      </c>
      <c r="G616" s="10">
        <v>0</v>
      </c>
      <c r="H616" s="10">
        <v>0</v>
      </c>
      <c r="I616" s="21">
        <v>0</v>
      </c>
    </row>
    <row r="617" spans="1:9" ht="26.4">
      <c r="A617" s="13" t="s">
        <v>26</v>
      </c>
      <c r="B617" s="12">
        <v>918</v>
      </c>
      <c r="C617" s="7">
        <v>6</v>
      </c>
      <c r="D617" s="7">
        <v>5</v>
      </c>
      <c r="E617" s="11" t="s">
        <v>42</v>
      </c>
      <c r="F617" s="15" t="s">
        <v>24</v>
      </c>
      <c r="G617" s="10">
        <v>0</v>
      </c>
      <c r="H617" s="10">
        <v>0</v>
      </c>
      <c r="I617" s="21">
        <v>0</v>
      </c>
    </row>
    <row r="618" spans="1:9" s="16" customFormat="1">
      <c r="A618" s="20" t="s">
        <v>41</v>
      </c>
      <c r="B618" s="19">
        <v>918</v>
      </c>
      <c r="C618" s="18">
        <v>10</v>
      </c>
      <c r="D618" s="18">
        <v>0</v>
      </c>
      <c r="E618" s="17" t="s">
        <v>3</v>
      </c>
      <c r="F618" s="8" t="s">
        <v>3</v>
      </c>
      <c r="G618" s="22">
        <v>11529.9</v>
      </c>
      <c r="H618" s="22">
        <v>5446.7</v>
      </c>
      <c r="I618" s="9">
        <v>0.47239785253991795</v>
      </c>
    </row>
    <row r="619" spans="1:9" s="16" customFormat="1">
      <c r="A619" s="20" t="s">
        <v>40</v>
      </c>
      <c r="B619" s="19">
        <v>918</v>
      </c>
      <c r="C619" s="18">
        <v>10</v>
      </c>
      <c r="D619" s="18">
        <v>3</v>
      </c>
      <c r="E619" s="17" t="s">
        <v>3</v>
      </c>
      <c r="F619" s="8" t="s">
        <v>3</v>
      </c>
      <c r="G619" s="22">
        <v>11529.9</v>
      </c>
      <c r="H619" s="22">
        <v>5446.7</v>
      </c>
      <c r="I619" s="9">
        <v>0.47239785253991795</v>
      </c>
    </row>
    <row r="620" spans="1:9" ht="26.4">
      <c r="A620" s="13" t="s">
        <v>18</v>
      </c>
      <c r="B620" s="12">
        <v>918</v>
      </c>
      <c r="C620" s="7">
        <v>10</v>
      </c>
      <c r="D620" s="7">
        <v>3</v>
      </c>
      <c r="E620" s="11" t="s">
        <v>17</v>
      </c>
      <c r="F620" s="15" t="s">
        <v>3</v>
      </c>
      <c r="G620" s="10">
        <v>11529.9</v>
      </c>
      <c r="H620" s="10">
        <v>5446.7</v>
      </c>
      <c r="I620" s="21">
        <v>0.47239785253991795</v>
      </c>
    </row>
    <row r="621" spans="1:9" ht="26.4">
      <c r="A621" s="13" t="s">
        <v>39</v>
      </c>
      <c r="B621" s="12">
        <v>918</v>
      </c>
      <c r="C621" s="7">
        <v>10</v>
      </c>
      <c r="D621" s="7">
        <v>3</v>
      </c>
      <c r="E621" s="11" t="s">
        <v>38</v>
      </c>
      <c r="F621" s="15" t="s">
        <v>3</v>
      </c>
      <c r="G621" s="10">
        <v>11529.9</v>
      </c>
      <c r="H621" s="10">
        <v>5446.7</v>
      </c>
      <c r="I621" s="21">
        <v>0.47239785253991795</v>
      </c>
    </row>
    <row r="622" spans="1:9" ht="66">
      <c r="A622" s="13" t="s">
        <v>37</v>
      </c>
      <c r="B622" s="12">
        <v>918</v>
      </c>
      <c r="C622" s="7">
        <v>10</v>
      </c>
      <c r="D622" s="7">
        <v>3</v>
      </c>
      <c r="E622" s="11" t="s">
        <v>36</v>
      </c>
      <c r="F622" s="15" t="s">
        <v>3</v>
      </c>
      <c r="G622" s="10">
        <v>872.9</v>
      </c>
      <c r="H622" s="10">
        <v>450.1</v>
      </c>
      <c r="I622" s="21">
        <v>0.51563753007217328</v>
      </c>
    </row>
    <row r="623" spans="1:9" ht="66">
      <c r="A623" s="13" t="s">
        <v>2</v>
      </c>
      <c r="B623" s="12">
        <v>918</v>
      </c>
      <c r="C623" s="7">
        <v>10</v>
      </c>
      <c r="D623" s="7">
        <v>3</v>
      </c>
      <c r="E623" s="11" t="s">
        <v>36</v>
      </c>
      <c r="F623" s="15" t="s">
        <v>1</v>
      </c>
      <c r="G623" s="10">
        <v>831.3</v>
      </c>
      <c r="H623" s="10">
        <v>417.1</v>
      </c>
      <c r="I623" s="21">
        <v>0.50174425598460248</v>
      </c>
    </row>
    <row r="624" spans="1:9" ht="26.4">
      <c r="A624" s="13" t="s">
        <v>14</v>
      </c>
      <c r="B624" s="12">
        <v>918</v>
      </c>
      <c r="C624" s="7">
        <v>10</v>
      </c>
      <c r="D624" s="7">
        <v>3</v>
      </c>
      <c r="E624" s="11" t="s">
        <v>36</v>
      </c>
      <c r="F624" s="15" t="s">
        <v>13</v>
      </c>
      <c r="G624" s="10">
        <v>41.6</v>
      </c>
      <c r="H624" s="10">
        <v>33</v>
      </c>
      <c r="I624" s="21">
        <v>0.79326923076923073</v>
      </c>
    </row>
    <row r="625" spans="1:9" ht="26.4">
      <c r="A625" s="13" t="s">
        <v>35</v>
      </c>
      <c r="B625" s="12">
        <v>918</v>
      </c>
      <c r="C625" s="7">
        <v>10</v>
      </c>
      <c r="D625" s="7">
        <v>3</v>
      </c>
      <c r="E625" s="11" t="s">
        <v>34</v>
      </c>
      <c r="F625" s="15" t="s">
        <v>3</v>
      </c>
      <c r="G625" s="10">
        <v>10657</v>
      </c>
      <c r="H625" s="10">
        <v>4996.7</v>
      </c>
      <c r="I625" s="21">
        <v>0.46886553439054141</v>
      </c>
    </row>
    <row r="626" spans="1:9" ht="26.4">
      <c r="A626" s="13" t="s">
        <v>14</v>
      </c>
      <c r="B626" s="12">
        <v>918</v>
      </c>
      <c r="C626" s="7">
        <v>10</v>
      </c>
      <c r="D626" s="7">
        <v>3</v>
      </c>
      <c r="E626" s="11" t="s">
        <v>34</v>
      </c>
      <c r="F626" s="15" t="s">
        <v>13</v>
      </c>
      <c r="G626" s="10">
        <v>117</v>
      </c>
      <c r="H626" s="10">
        <v>76.3</v>
      </c>
      <c r="I626" s="21">
        <v>0.65213675213675215</v>
      </c>
    </row>
    <row r="627" spans="1:9" ht="18.600000000000001" customHeight="1">
      <c r="A627" s="13" t="s">
        <v>12</v>
      </c>
      <c r="B627" s="12">
        <v>918</v>
      </c>
      <c r="C627" s="7">
        <v>10</v>
      </c>
      <c r="D627" s="7">
        <v>3</v>
      </c>
      <c r="E627" s="11" t="s">
        <v>34</v>
      </c>
      <c r="F627" s="15" t="s">
        <v>10</v>
      </c>
      <c r="G627" s="10">
        <v>10540</v>
      </c>
      <c r="H627" s="10">
        <v>4920.3999999999996</v>
      </c>
      <c r="I627" s="21">
        <v>0.466831119544592</v>
      </c>
    </row>
    <row r="628" spans="1:9" s="16" customFormat="1">
      <c r="A628" s="20" t="s">
        <v>33</v>
      </c>
      <c r="B628" s="19">
        <v>918</v>
      </c>
      <c r="C628" s="18">
        <v>11</v>
      </c>
      <c r="D628" s="18">
        <v>0</v>
      </c>
      <c r="E628" s="17" t="s">
        <v>3</v>
      </c>
      <c r="F628" s="8" t="s">
        <v>3</v>
      </c>
      <c r="G628" s="22">
        <v>40</v>
      </c>
      <c r="H628" s="22">
        <v>34.200000000000003</v>
      </c>
      <c r="I628" s="9">
        <v>0.85500000000000009</v>
      </c>
    </row>
    <row r="629" spans="1:9" s="16" customFormat="1">
      <c r="A629" s="20" t="s">
        <v>32</v>
      </c>
      <c r="B629" s="19">
        <v>918</v>
      </c>
      <c r="C629" s="18">
        <v>11</v>
      </c>
      <c r="D629" s="18">
        <v>1</v>
      </c>
      <c r="E629" s="17" t="s">
        <v>3</v>
      </c>
      <c r="F629" s="8" t="s">
        <v>3</v>
      </c>
      <c r="G629" s="22">
        <v>40</v>
      </c>
      <c r="H629" s="22">
        <v>34.200000000000003</v>
      </c>
      <c r="I629" s="9">
        <v>0.85500000000000009</v>
      </c>
    </row>
    <row r="630" spans="1:9" ht="39.6">
      <c r="A630" s="13" t="s">
        <v>31</v>
      </c>
      <c r="B630" s="12">
        <v>918</v>
      </c>
      <c r="C630" s="7">
        <v>11</v>
      </c>
      <c r="D630" s="7">
        <v>1</v>
      </c>
      <c r="E630" s="11" t="s">
        <v>30</v>
      </c>
      <c r="F630" s="15" t="s">
        <v>3</v>
      </c>
      <c r="G630" s="10">
        <v>40</v>
      </c>
      <c r="H630" s="10">
        <v>34.200000000000003</v>
      </c>
      <c r="I630" s="21">
        <v>0.85500000000000009</v>
      </c>
    </row>
    <row r="631" spans="1:9">
      <c r="A631" s="13" t="s">
        <v>29</v>
      </c>
      <c r="B631" s="12">
        <v>918</v>
      </c>
      <c r="C631" s="7">
        <v>11</v>
      </c>
      <c r="D631" s="7">
        <v>1</v>
      </c>
      <c r="E631" s="11" t="s">
        <v>28</v>
      </c>
      <c r="F631" s="15" t="s">
        <v>3</v>
      </c>
      <c r="G631" s="10">
        <v>40</v>
      </c>
      <c r="H631" s="10">
        <v>34.200000000000003</v>
      </c>
      <c r="I631" s="21">
        <v>0.85500000000000009</v>
      </c>
    </row>
    <row r="632" spans="1:9" ht="66">
      <c r="A632" s="13" t="s">
        <v>27</v>
      </c>
      <c r="B632" s="12">
        <v>918</v>
      </c>
      <c r="C632" s="7">
        <v>11</v>
      </c>
      <c r="D632" s="7">
        <v>1</v>
      </c>
      <c r="E632" s="11" t="s">
        <v>25</v>
      </c>
      <c r="F632" s="15" t="s">
        <v>3</v>
      </c>
      <c r="G632" s="10">
        <v>0</v>
      </c>
      <c r="H632" s="10">
        <v>0</v>
      </c>
      <c r="I632" s="21">
        <v>0</v>
      </c>
    </row>
    <row r="633" spans="1:9" ht="26.4">
      <c r="A633" s="13" t="s">
        <v>26</v>
      </c>
      <c r="B633" s="12">
        <v>918</v>
      </c>
      <c r="C633" s="7">
        <v>11</v>
      </c>
      <c r="D633" s="7">
        <v>1</v>
      </c>
      <c r="E633" s="11" t="s">
        <v>25</v>
      </c>
      <c r="F633" s="15" t="s">
        <v>24</v>
      </c>
      <c r="G633" s="10">
        <v>0</v>
      </c>
      <c r="H633" s="10">
        <v>0</v>
      </c>
      <c r="I633" s="21">
        <v>0</v>
      </c>
    </row>
    <row r="634" spans="1:9" ht="18" customHeight="1">
      <c r="A634" s="13" t="s">
        <v>23</v>
      </c>
      <c r="B634" s="12">
        <v>918</v>
      </c>
      <c r="C634" s="7">
        <v>11</v>
      </c>
      <c r="D634" s="7">
        <v>1</v>
      </c>
      <c r="E634" s="11" t="s">
        <v>22</v>
      </c>
      <c r="F634" s="15" t="s">
        <v>3</v>
      </c>
      <c r="G634" s="10">
        <v>40</v>
      </c>
      <c r="H634" s="10">
        <v>34.200000000000003</v>
      </c>
      <c r="I634" s="21">
        <v>0.85500000000000009</v>
      </c>
    </row>
    <row r="635" spans="1:9" ht="26.4">
      <c r="A635" s="13" t="s">
        <v>14</v>
      </c>
      <c r="B635" s="12">
        <v>918</v>
      </c>
      <c r="C635" s="7">
        <v>11</v>
      </c>
      <c r="D635" s="7">
        <v>1</v>
      </c>
      <c r="E635" s="11" t="s">
        <v>22</v>
      </c>
      <c r="F635" s="15" t="s">
        <v>13</v>
      </c>
      <c r="G635" s="10">
        <v>40</v>
      </c>
      <c r="H635" s="10">
        <v>34.200000000000003</v>
      </c>
      <c r="I635" s="21">
        <v>0.85500000000000009</v>
      </c>
    </row>
    <row r="636" spans="1:9" s="16" customFormat="1">
      <c r="A636" s="20" t="s">
        <v>21</v>
      </c>
      <c r="B636" s="19">
        <v>923</v>
      </c>
      <c r="C636" s="18">
        <v>0</v>
      </c>
      <c r="D636" s="18">
        <v>0</v>
      </c>
      <c r="E636" s="17" t="s">
        <v>3</v>
      </c>
      <c r="F636" s="8" t="s">
        <v>3</v>
      </c>
      <c r="G636" s="22">
        <v>1816.6</v>
      </c>
      <c r="H636" s="22">
        <v>989.9</v>
      </c>
      <c r="I636" s="9">
        <v>0.54491907959925134</v>
      </c>
    </row>
    <row r="637" spans="1:9" s="16" customFormat="1">
      <c r="A637" s="20" t="s">
        <v>20</v>
      </c>
      <c r="B637" s="19">
        <v>923</v>
      </c>
      <c r="C637" s="18">
        <v>1</v>
      </c>
      <c r="D637" s="18">
        <v>0</v>
      </c>
      <c r="E637" s="17" t="s">
        <v>3</v>
      </c>
      <c r="F637" s="8" t="s">
        <v>3</v>
      </c>
      <c r="G637" s="22">
        <v>1816.6</v>
      </c>
      <c r="H637" s="22">
        <v>989.9</v>
      </c>
      <c r="I637" s="9">
        <v>0.54491907959925134</v>
      </c>
    </row>
    <row r="638" spans="1:9" s="16" customFormat="1" ht="39.6">
      <c r="A638" s="20" t="s">
        <v>19</v>
      </c>
      <c r="B638" s="19">
        <v>923</v>
      </c>
      <c r="C638" s="18">
        <v>1</v>
      </c>
      <c r="D638" s="18">
        <v>6</v>
      </c>
      <c r="E638" s="17" t="s">
        <v>3</v>
      </c>
      <c r="F638" s="8" t="s">
        <v>3</v>
      </c>
      <c r="G638" s="22">
        <v>1816.6</v>
      </c>
      <c r="H638" s="22">
        <v>989.9</v>
      </c>
      <c r="I638" s="9">
        <v>0.54491907959925134</v>
      </c>
    </row>
    <row r="639" spans="1:9" ht="26.4">
      <c r="A639" s="13" t="s">
        <v>18</v>
      </c>
      <c r="B639" s="12">
        <v>923</v>
      </c>
      <c r="C639" s="7">
        <v>1</v>
      </c>
      <c r="D639" s="7">
        <v>6</v>
      </c>
      <c r="E639" s="11" t="s">
        <v>17</v>
      </c>
      <c r="F639" s="15" t="s">
        <v>3</v>
      </c>
      <c r="G639" s="10">
        <v>1816.6</v>
      </c>
      <c r="H639" s="10">
        <v>989.9</v>
      </c>
      <c r="I639" s="21">
        <v>0.54491907959925134</v>
      </c>
    </row>
    <row r="640" spans="1:9">
      <c r="A640" s="13" t="s">
        <v>16</v>
      </c>
      <c r="B640" s="12">
        <v>923</v>
      </c>
      <c r="C640" s="7">
        <v>1</v>
      </c>
      <c r="D640" s="7">
        <v>6</v>
      </c>
      <c r="E640" s="11" t="s">
        <v>15</v>
      </c>
      <c r="F640" s="15" t="s">
        <v>3</v>
      </c>
      <c r="G640" s="10">
        <v>920.4</v>
      </c>
      <c r="H640" s="10">
        <v>439.3</v>
      </c>
      <c r="I640" s="21">
        <v>0.47729248152976966</v>
      </c>
    </row>
    <row r="641" spans="1:9" ht="26.4">
      <c r="A641" s="13" t="s">
        <v>6</v>
      </c>
      <c r="B641" s="12">
        <v>923</v>
      </c>
      <c r="C641" s="7">
        <v>1</v>
      </c>
      <c r="D641" s="7">
        <v>6</v>
      </c>
      <c r="E641" s="11" t="s">
        <v>11</v>
      </c>
      <c r="F641" s="15" t="s">
        <v>3</v>
      </c>
      <c r="G641" s="10">
        <v>720.4</v>
      </c>
      <c r="H641" s="10">
        <v>385.8</v>
      </c>
      <c r="I641" s="21">
        <v>0.53553581343697954</v>
      </c>
    </row>
    <row r="642" spans="1:9" ht="66">
      <c r="A642" s="13" t="s">
        <v>2</v>
      </c>
      <c r="B642" s="12">
        <v>923</v>
      </c>
      <c r="C642" s="7">
        <v>1</v>
      </c>
      <c r="D642" s="7">
        <v>6</v>
      </c>
      <c r="E642" s="11" t="s">
        <v>11</v>
      </c>
      <c r="F642" s="15" t="s">
        <v>1</v>
      </c>
      <c r="G642" s="10">
        <v>609.79999999999995</v>
      </c>
      <c r="H642" s="10">
        <v>294.8</v>
      </c>
      <c r="I642" s="21">
        <v>0.48343719252213846</v>
      </c>
    </row>
    <row r="643" spans="1:9" ht="26.4">
      <c r="A643" s="13" t="s">
        <v>14</v>
      </c>
      <c r="B643" s="12">
        <v>923</v>
      </c>
      <c r="C643" s="7">
        <v>1</v>
      </c>
      <c r="D643" s="7">
        <v>6</v>
      </c>
      <c r="E643" s="11" t="s">
        <v>11</v>
      </c>
      <c r="F643" s="15" t="s">
        <v>13</v>
      </c>
      <c r="G643" s="10">
        <v>3.8</v>
      </c>
      <c r="H643" s="10">
        <v>0</v>
      </c>
      <c r="I643" s="21">
        <v>0</v>
      </c>
    </row>
    <row r="644" spans="1:9" ht="14.4" customHeight="1">
      <c r="A644" s="13" t="s">
        <v>12</v>
      </c>
      <c r="B644" s="12">
        <v>923</v>
      </c>
      <c r="C644" s="7">
        <v>1</v>
      </c>
      <c r="D644" s="7">
        <v>6</v>
      </c>
      <c r="E644" s="11" t="s">
        <v>11</v>
      </c>
      <c r="F644" s="15" t="s">
        <v>10</v>
      </c>
      <c r="G644" s="10">
        <v>106.8</v>
      </c>
      <c r="H644" s="10">
        <v>91</v>
      </c>
      <c r="I644" s="21">
        <v>0.85205992509363293</v>
      </c>
    </row>
    <row r="645" spans="1:9" ht="46.95" customHeight="1">
      <c r="A645" s="13" t="s">
        <v>4</v>
      </c>
      <c r="B645" s="12">
        <v>923</v>
      </c>
      <c r="C645" s="7">
        <v>1</v>
      </c>
      <c r="D645" s="7">
        <v>6</v>
      </c>
      <c r="E645" s="11" t="s">
        <v>9</v>
      </c>
      <c r="F645" s="15" t="s">
        <v>3</v>
      </c>
      <c r="G645" s="10">
        <v>200</v>
      </c>
      <c r="H645" s="10">
        <v>53.5</v>
      </c>
      <c r="I645" s="21">
        <v>0.26750000000000002</v>
      </c>
    </row>
    <row r="646" spans="1:9" ht="66">
      <c r="A646" s="13" t="s">
        <v>2</v>
      </c>
      <c r="B646" s="12">
        <v>923</v>
      </c>
      <c r="C646" s="7">
        <v>1</v>
      </c>
      <c r="D646" s="7">
        <v>6</v>
      </c>
      <c r="E646" s="11" t="s">
        <v>9</v>
      </c>
      <c r="F646" s="15" t="s">
        <v>1</v>
      </c>
      <c r="G646" s="10">
        <v>200</v>
      </c>
      <c r="H646" s="10">
        <v>53.5</v>
      </c>
      <c r="I646" s="21">
        <v>0.26750000000000002</v>
      </c>
    </row>
    <row r="647" spans="1:9" ht="26.4">
      <c r="A647" s="13" t="s">
        <v>8</v>
      </c>
      <c r="B647" s="12">
        <v>923</v>
      </c>
      <c r="C647" s="7">
        <v>1</v>
      </c>
      <c r="D647" s="7">
        <v>6</v>
      </c>
      <c r="E647" s="11" t="s">
        <v>7</v>
      </c>
      <c r="F647" s="15" t="s">
        <v>3</v>
      </c>
      <c r="G647" s="10">
        <v>896.2</v>
      </c>
      <c r="H647" s="10">
        <v>550.6</v>
      </c>
      <c r="I647" s="21">
        <v>0.6143717920107119</v>
      </c>
    </row>
    <row r="648" spans="1:9" ht="26.4">
      <c r="A648" s="13" t="s">
        <v>6</v>
      </c>
      <c r="B648" s="12">
        <v>923</v>
      </c>
      <c r="C648" s="7">
        <v>1</v>
      </c>
      <c r="D648" s="7">
        <v>6</v>
      </c>
      <c r="E648" s="11" t="s">
        <v>5</v>
      </c>
      <c r="F648" s="15" t="s">
        <v>3</v>
      </c>
      <c r="G648" s="10">
        <v>696.2</v>
      </c>
      <c r="H648" s="10">
        <v>459</v>
      </c>
      <c r="I648" s="21">
        <v>0.65929330652111462</v>
      </c>
    </row>
    <row r="649" spans="1:9" ht="66">
      <c r="A649" s="13" t="s">
        <v>2</v>
      </c>
      <c r="B649" s="12">
        <v>923</v>
      </c>
      <c r="C649" s="7">
        <v>1</v>
      </c>
      <c r="D649" s="7">
        <v>6</v>
      </c>
      <c r="E649" s="11" t="s">
        <v>5</v>
      </c>
      <c r="F649" s="15" t="s">
        <v>1</v>
      </c>
      <c r="G649" s="10">
        <v>696.2</v>
      </c>
      <c r="H649" s="10">
        <v>459</v>
      </c>
      <c r="I649" s="21">
        <v>0.65929330652111462</v>
      </c>
    </row>
    <row r="650" spans="1:9" ht="45.6" customHeight="1">
      <c r="A650" s="13" t="s">
        <v>4</v>
      </c>
      <c r="B650" s="12">
        <v>923</v>
      </c>
      <c r="C650" s="7">
        <v>1</v>
      </c>
      <c r="D650" s="7">
        <v>6</v>
      </c>
      <c r="E650" s="11" t="s">
        <v>0</v>
      </c>
      <c r="F650" s="15" t="s">
        <v>3</v>
      </c>
      <c r="G650" s="10">
        <v>200</v>
      </c>
      <c r="H650" s="10">
        <v>91.6</v>
      </c>
      <c r="I650" s="21">
        <v>0.45799999999999996</v>
      </c>
    </row>
    <row r="651" spans="1:9" ht="66">
      <c r="A651" s="13" t="s">
        <v>2</v>
      </c>
      <c r="B651" s="12">
        <v>923</v>
      </c>
      <c r="C651" s="7">
        <v>1</v>
      </c>
      <c r="D651" s="7">
        <v>6</v>
      </c>
      <c r="E651" s="11" t="s">
        <v>0</v>
      </c>
      <c r="F651" s="15" t="s">
        <v>1</v>
      </c>
      <c r="G651" s="10">
        <v>200</v>
      </c>
      <c r="H651" s="10">
        <v>91.6</v>
      </c>
      <c r="I651" s="21">
        <v>0.45799999999999996</v>
      </c>
    </row>
    <row r="652" spans="1:9">
      <c r="A652" s="301" t="s">
        <v>492</v>
      </c>
      <c r="B652" s="301"/>
      <c r="C652" s="301"/>
      <c r="D652" s="301"/>
      <c r="E652" s="301"/>
      <c r="F652" s="301"/>
      <c r="G652" s="6">
        <v>811579.1</v>
      </c>
      <c r="H652" s="6">
        <v>402525.3</v>
      </c>
      <c r="I652" s="9">
        <v>0.4959779028316525</v>
      </c>
    </row>
    <row r="653" spans="1:9" ht="25.5" customHeight="1">
      <c r="A653" s="14"/>
      <c r="B653" s="14"/>
      <c r="C653" s="14"/>
      <c r="D653" s="14"/>
      <c r="E653" s="14"/>
      <c r="F653" s="1"/>
      <c r="G653" s="1"/>
      <c r="H653" s="1"/>
      <c r="I653" s="1"/>
    </row>
    <row r="654" spans="1:9" ht="13.2" customHeight="1">
      <c r="A654" s="1"/>
      <c r="B654" s="1"/>
      <c r="C654" s="1"/>
      <c r="D654" s="1"/>
      <c r="E654" s="1"/>
      <c r="F654" s="1"/>
      <c r="G654" s="1"/>
      <c r="H654" s="1"/>
      <c r="I654" s="1"/>
    </row>
    <row r="656" spans="1:9" ht="15.6">
      <c r="A656" s="30" t="s">
        <v>493</v>
      </c>
      <c r="B656" s="31"/>
      <c r="C656" s="31"/>
      <c r="D656" s="31"/>
      <c r="E656" s="29"/>
      <c r="F656" s="29"/>
      <c r="G656" s="29"/>
      <c r="H656" s="300" t="s">
        <v>494</v>
      </c>
      <c r="I656" s="300"/>
    </row>
  </sheetData>
  <mergeCells count="9">
    <mergeCell ref="A652:F652"/>
    <mergeCell ref="H656:I656"/>
    <mergeCell ref="F3:I3"/>
    <mergeCell ref="A7:I7"/>
    <mergeCell ref="I10:I11"/>
    <mergeCell ref="A10:A11"/>
    <mergeCell ref="B10:F10"/>
    <mergeCell ref="G10:G11"/>
    <mergeCell ref="H10:H11"/>
  </mergeCells>
  <pageMargins left="0.78740157480314965" right="0.39370078740157483" top="0.78740157480314965" bottom="0.78740157480314965" header="0.51181102362204722" footer="0.51181102362204722"/>
  <pageSetup paperSize="9" scale="74" fitToHeight="0" orientation="portrait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="60" workbookViewId="0">
      <selection activeCell="C4" sqref="C4"/>
    </sheetView>
  </sheetViews>
  <sheetFormatPr defaultColWidth="8" defaultRowHeight="14.4"/>
  <cols>
    <col min="1" max="1" width="3.19921875" style="54" customWidth="1"/>
    <col min="2" max="2" width="51" style="54" customWidth="1"/>
    <col min="3" max="3" width="19.8984375" style="54" customWidth="1"/>
    <col min="4" max="6" width="10.19921875" style="55" customWidth="1"/>
    <col min="7" max="16384" width="8" style="54"/>
  </cols>
  <sheetData>
    <row r="1" spans="1:6">
      <c r="A1" s="29"/>
      <c r="B1" s="29"/>
      <c r="C1" s="86" t="s">
        <v>526</v>
      </c>
      <c r="D1" s="36"/>
      <c r="E1" s="36"/>
      <c r="F1" s="36"/>
    </row>
    <row r="2" spans="1:6">
      <c r="A2" s="29"/>
      <c r="B2" s="29"/>
      <c r="C2" s="86" t="s">
        <v>481</v>
      </c>
      <c r="D2" s="36"/>
      <c r="E2" s="36"/>
      <c r="F2" s="36"/>
    </row>
    <row r="3" spans="1:6" ht="30.6" customHeight="1">
      <c r="A3" s="29"/>
      <c r="B3" s="29"/>
      <c r="C3" s="311" t="s">
        <v>507</v>
      </c>
      <c r="D3" s="311"/>
      <c r="E3" s="311"/>
      <c r="F3" s="311"/>
    </row>
    <row r="4" spans="1:6">
      <c r="A4" s="29"/>
      <c r="B4" s="29"/>
      <c r="C4" s="269" t="s">
        <v>800</v>
      </c>
      <c r="D4" s="36"/>
      <c r="E4" s="36"/>
      <c r="F4" s="36"/>
    </row>
    <row r="5" spans="1:6">
      <c r="A5" s="29"/>
      <c r="B5" s="29"/>
      <c r="C5" s="29"/>
      <c r="D5" s="29"/>
      <c r="E5" s="29"/>
      <c r="F5" s="29"/>
    </row>
    <row r="6" spans="1:6">
      <c r="A6" s="29"/>
      <c r="B6" s="29"/>
      <c r="C6" s="29"/>
      <c r="D6" s="29"/>
      <c r="E6" s="29"/>
      <c r="F6" s="29"/>
    </row>
    <row r="7" spans="1:6">
      <c r="A7" s="29"/>
      <c r="B7" s="29"/>
      <c r="C7" s="29"/>
      <c r="D7" s="29"/>
      <c r="E7" s="29"/>
      <c r="F7" s="29"/>
    </row>
    <row r="8" spans="1:6" ht="34.950000000000003" customHeight="1">
      <c r="A8" s="312" t="s">
        <v>561</v>
      </c>
      <c r="B8" s="312"/>
      <c r="C8" s="312"/>
      <c r="D8" s="312"/>
      <c r="E8" s="312"/>
      <c r="F8" s="312"/>
    </row>
    <row r="9" spans="1:6" ht="19.95" customHeight="1"/>
    <row r="10" spans="1:6" ht="18">
      <c r="A10" s="85"/>
      <c r="B10" s="84"/>
      <c r="C10" s="83"/>
      <c r="D10" s="82"/>
      <c r="E10" s="82"/>
      <c r="F10" s="82" t="s">
        <v>525</v>
      </c>
    </row>
    <row r="11" spans="1:6" ht="14.4" customHeight="1">
      <c r="A11" s="343" t="s">
        <v>524</v>
      </c>
      <c r="B11" s="343" t="s">
        <v>523</v>
      </c>
      <c r="C11" s="344" t="s">
        <v>522</v>
      </c>
      <c r="D11" s="324" t="s">
        <v>497</v>
      </c>
      <c r="E11" s="324" t="s">
        <v>479</v>
      </c>
      <c r="F11" s="324" t="s">
        <v>478</v>
      </c>
    </row>
    <row r="12" spans="1:6">
      <c r="A12" s="343"/>
      <c r="B12" s="343"/>
      <c r="C12" s="345"/>
      <c r="D12" s="325"/>
      <c r="E12" s="325"/>
      <c r="F12" s="325"/>
    </row>
    <row r="13" spans="1:6">
      <c r="A13" s="81">
        <v>1</v>
      </c>
      <c r="B13" s="81">
        <v>2</v>
      </c>
      <c r="C13" s="81">
        <v>3</v>
      </c>
      <c r="D13" s="80">
        <v>4</v>
      </c>
      <c r="E13" s="80">
        <v>5</v>
      </c>
      <c r="F13" s="80">
        <v>6</v>
      </c>
    </row>
    <row r="14" spans="1:6" ht="14.4" customHeight="1">
      <c r="A14" s="339">
        <v>1</v>
      </c>
      <c r="B14" s="341" t="s">
        <v>298</v>
      </c>
      <c r="C14" s="79" t="s">
        <v>508</v>
      </c>
      <c r="D14" s="77">
        <f>D15</f>
        <v>58520.84</v>
      </c>
      <c r="E14" s="77">
        <f>E15</f>
        <v>29302.1</v>
      </c>
      <c r="F14" s="125">
        <f>E14/D14</f>
        <v>0.5007122249099637</v>
      </c>
    </row>
    <row r="15" spans="1:6" ht="27.6">
      <c r="A15" s="340"/>
      <c r="B15" s="342"/>
      <c r="C15" s="79" t="s">
        <v>521</v>
      </c>
      <c r="D15" s="77">
        <v>58520.84</v>
      </c>
      <c r="E15" s="77">
        <v>29302.1</v>
      </c>
      <c r="F15" s="125">
        <f t="shared" ref="F15:F69" si="0">E15/D15</f>
        <v>0.5007122249099637</v>
      </c>
    </row>
    <row r="16" spans="1:6" ht="14.4" customHeight="1">
      <c r="A16" s="331">
        <v>2</v>
      </c>
      <c r="B16" s="333" t="s">
        <v>362</v>
      </c>
      <c r="C16" s="79" t="s">
        <v>508</v>
      </c>
      <c r="D16" s="77">
        <f>D17</f>
        <v>3494.9</v>
      </c>
      <c r="E16" s="77">
        <f>E17</f>
        <v>1752.5</v>
      </c>
      <c r="F16" s="125">
        <f t="shared" si="0"/>
        <v>0.50144496265987581</v>
      </c>
    </row>
    <row r="17" spans="1:6" ht="27.6">
      <c r="A17" s="332"/>
      <c r="B17" s="334"/>
      <c r="C17" s="79" t="s">
        <v>449</v>
      </c>
      <c r="D17" s="77">
        <v>3494.9</v>
      </c>
      <c r="E17" s="77">
        <v>1752.5</v>
      </c>
      <c r="F17" s="125">
        <f t="shared" si="0"/>
        <v>0.50144496265987581</v>
      </c>
    </row>
    <row r="18" spans="1:6" s="55" customFormat="1" ht="14.4" customHeight="1">
      <c r="A18" s="339">
        <v>3</v>
      </c>
      <c r="B18" s="341" t="s">
        <v>429</v>
      </c>
      <c r="C18" s="71" t="s">
        <v>508</v>
      </c>
      <c r="D18" s="77">
        <f>D19</f>
        <v>8545</v>
      </c>
      <c r="E18" s="77">
        <f>E19</f>
        <v>3782.8</v>
      </c>
      <c r="F18" s="125">
        <f t="shared" si="0"/>
        <v>0.44269163253364541</v>
      </c>
    </row>
    <row r="19" spans="1:6" s="55" customFormat="1" ht="27.6">
      <c r="A19" s="340"/>
      <c r="B19" s="342"/>
      <c r="C19" s="79" t="s">
        <v>449</v>
      </c>
      <c r="D19" s="77">
        <v>8545</v>
      </c>
      <c r="E19" s="77">
        <v>3782.8</v>
      </c>
      <c r="F19" s="125">
        <f t="shared" si="0"/>
        <v>0.44269163253364541</v>
      </c>
    </row>
    <row r="20" spans="1:6" ht="14.4" customHeight="1">
      <c r="A20" s="331">
        <v>4</v>
      </c>
      <c r="B20" s="333" t="s">
        <v>520</v>
      </c>
      <c r="C20" s="71" t="s">
        <v>508</v>
      </c>
      <c r="D20" s="77">
        <f>D21</f>
        <v>2500</v>
      </c>
      <c r="E20" s="77">
        <f>E21</f>
        <v>332.8</v>
      </c>
      <c r="F20" s="125">
        <f t="shared" si="0"/>
        <v>0.13312000000000002</v>
      </c>
    </row>
    <row r="21" spans="1:6" ht="27.6">
      <c r="A21" s="332"/>
      <c r="B21" s="334"/>
      <c r="C21" s="79" t="s">
        <v>449</v>
      </c>
      <c r="D21" s="77">
        <v>2500</v>
      </c>
      <c r="E21" s="77">
        <v>332.8</v>
      </c>
      <c r="F21" s="125">
        <f t="shared" si="0"/>
        <v>0.13312000000000002</v>
      </c>
    </row>
    <row r="22" spans="1:6" ht="14.4" customHeight="1">
      <c r="A22" s="331">
        <v>5</v>
      </c>
      <c r="B22" s="333" t="s">
        <v>519</v>
      </c>
      <c r="C22" s="71" t="s">
        <v>508</v>
      </c>
      <c r="D22" s="77">
        <f>D23+D24+D25</f>
        <v>430</v>
      </c>
      <c r="E22" s="77">
        <f>E23+E24+E25</f>
        <v>47.800000000000004</v>
      </c>
      <c r="F22" s="125">
        <f t="shared" si="0"/>
        <v>0.11116279069767443</v>
      </c>
    </row>
    <row r="23" spans="1:6" ht="41.4">
      <c r="A23" s="337"/>
      <c r="B23" s="338"/>
      <c r="C23" s="79" t="s">
        <v>477</v>
      </c>
      <c r="D23" s="77">
        <v>292</v>
      </c>
      <c r="E23" s="77">
        <v>36.5</v>
      </c>
      <c r="F23" s="125">
        <f t="shared" si="0"/>
        <v>0.125</v>
      </c>
    </row>
    <row r="24" spans="1:6" ht="27.6">
      <c r="A24" s="337"/>
      <c r="B24" s="338"/>
      <c r="C24" s="71" t="s">
        <v>449</v>
      </c>
      <c r="D24" s="77">
        <v>135.6</v>
      </c>
      <c r="E24" s="77">
        <v>10.1</v>
      </c>
      <c r="F24" s="125">
        <f t="shared" si="0"/>
        <v>7.4483775811209435E-2</v>
      </c>
    </row>
    <row r="25" spans="1:6">
      <c r="A25" s="332"/>
      <c r="B25" s="334"/>
      <c r="C25" s="79" t="s">
        <v>236</v>
      </c>
      <c r="D25" s="77">
        <v>2.4</v>
      </c>
      <c r="E25" s="77">
        <v>1.2</v>
      </c>
      <c r="F25" s="125">
        <f t="shared" si="0"/>
        <v>0.5</v>
      </c>
    </row>
    <row r="26" spans="1:6" ht="14.4" customHeight="1">
      <c r="A26" s="331">
        <v>6</v>
      </c>
      <c r="B26" s="333" t="s">
        <v>74</v>
      </c>
      <c r="C26" s="71" t="s">
        <v>508</v>
      </c>
      <c r="D26" s="77">
        <f>D27</f>
        <v>378.6</v>
      </c>
      <c r="E26" s="77">
        <f>E27</f>
        <v>87.9</v>
      </c>
      <c r="F26" s="125">
        <f t="shared" si="0"/>
        <v>0.23217115689381934</v>
      </c>
    </row>
    <row r="27" spans="1:6">
      <c r="A27" s="332"/>
      <c r="B27" s="334"/>
      <c r="C27" s="78" t="s">
        <v>236</v>
      </c>
      <c r="D27" s="77">
        <v>378.6</v>
      </c>
      <c r="E27" s="77">
        <v>87.9</v>
      </c>
      <c r="F27" s="125">
        <f t="shared" si="0"/>
        <v>0.23217115689381934</v>
      </c>
    </row>
    <row r="28" spans="1:6" ht="14.4" customHeight="1">
      <c r="A28" s="331">
        <v>7</v>
      </c>
      <c r="B28" s="333" t="s">
        <v>146</v>
      </c>
      <c r="C28" s="71" t="s">
        <v>508</v>
      </c>
      <c r="D28" s="77">
        <f>D29</f>
        <v>64</v>
      </c>
      <c r="E28" s="77">
        <f>E29</f>
        <v>44</v>
      </c>
      <c r="F28" s="125">
        <f t="shared" si="0"/>
        <v>0.6875</v>
      </c>
    </row>
    <row r="29" spans="1:6" ht="30" customHeight="1">
      <c r="A29" s="332"/>
      <c r="B29" s="334"/>
      <c r="C29" s="79" t="s">
        <v>236</v>
      </c>
      <c r="D29" s="77">
        <v>64</v>
      </c>
      <c r="E29" s="77">
        <v>44</v>
      </c>
      <c r="F29" s="125">
        <f t="shared" si="0"/>
        <v>0.6875</v>
      </c>
    </row>
    <row r="30" spans="1:6" ht="14.4" customHeight="1">
      <c r="A30" s="331">
        <v>8</v>
      </c>
      <c r="B30" s="333" t="s">
        <v>199</v>
      </c>
      <c r="C30" s="71" t="s">
        <v>508</v>
      </c>
      <c r="D30" s="77">
        <f>D31</f>
        <v>21</v>
      </c>
      <c r="E30" s="77">
        <f>E31</f>
        <v>0</v>
      </c>
      <c r="F30" s="125">
        <f t="shared" si="0"/>
        <v>0</v>
      </c>
    </row>
    <row r="31" spans="1:6">
      <c r="A31" s="332"/>
      <c r="B31" s="334"/>
      <c r="C31" s="78" t="s">
        <v>236</v>
      </c>
      <c r="D31" s="77">
        <v>21</v>
      </c>
      <c r="E31" s="77">
        <v>0</v>
      </c>
      <c r="F31" s="125">
        <f t="shared" si="0"/>
        <v>0</v>
      </c>
    </row>
    <row r="32" spans="1:6" ht="14.4" customHeight="1">
      <c r="A32" s="331">
        <v>9</v>
      </c>
      <c r="B32" s="333" t="s">
        <v>518</v>
      </c>
      <c r="C32" s="71" t="s">
        <v>508</v>
      </c>
      <c r="D32" s="77">
        <f>D33</f>
        <v>2500.4</v>
      </c>
      <c r="E32" s="77">
        <f>E33</f>
        <v>206.9</v>
      </c>
      <c r="F32" s="125">
        <f t="shared" si="0"/>
        <v>8.2746760518317072E-2</v>
      </c>
    </row>
    <row r="33" spans="1:6" ht="27.6">
      <c r="A33" s="332"/>
      <c r="B33" s="334"/>
      <c r="C33" s="79" t="s">
        <v>449</v>
      </c>
      <c r="D33" s="77">
        <v>2500.4</v>
      </c>
      <c r="E33" s="77">
        <v>206.9</v>
      </c>
      <c r="F33" s="125">
        <f t="shared" si="0"/>
        <v>8.2746760518317072E-2</v>
      </c>
    </row>
    <row r="34" spans="1:6" ht="14.4" customHeight="1">
      <c r="A34" s="319">
        <v>10</v>
      </c>
      <c r="B34" s="335" t="s">
        <v>278</v>
      </c>
      <c r="C34" s="71" t="s">
        <v>508</v>
      </c>
      <c r="D34" s="73">
        <f>D35</f>
        <v>1480.4</v>
      </c>
      <c r="E34" s="73">
        <f>E35</f>
        <v>10</v>
      </c>
      <c r="F34" s="125">
        <f t="shared" si="0"/>
        <v>6.754931099702783E-3</v>
      </c>
    </row>
    <row r="35" spans="1:6" ht="54.6" customHeight="1">
      <c r="A35" s="320"/>
      <c r="B35" s="336"/>
      <c r="C35" s="76" t="s">
        <v>290</v>
      </c>
      <c r="D35" s="74">
        <v>1480.4</v>
      </c>
      <c r="E35" s="74">
        <v>10</v>
      </c>
      <c r="F35" s="125">
        <f t="shared" si="0"/>
        <v>6.754931099702783E-3</v>
      </c>
    </row>
    <row r="36" spans="1:6" ht="14.4" customHeight="1">
      <c r="A36" s="321">
        <v>11</v>
      </c>
      <c r="B36" s="314" t="s">
        <v>517</v>
      </c>
      <c r="C36" s="71" t="s">
        <v>508</v>
      </c>
      <c r="D36" s="74">
        <f>D37</f>
        <v>795.5</v>
      </c>
      <c r="E36" s="74">
        <f>E37</f>
        <v>368.5</v>
      </c>
      <c r="F36" s="125">
        <f t="shared" si="0"/>
        <v>0.4632306725329981</v>
      </c>
    </row>
    <row r="37" spans="1:6" ht="43.95" customHeight="1">
      <c r="A37" s="322"/>
      <c r="B37" s="315"/>
      <c r="C37" s="75" t="s">
        <v>477</v>
      </c>
      <c r="D37" s="74">
        <v>795.5</v>
      </c>
      <c r="E37" s="74">
        <v>368.5</v>
      </c>
      <c r="F37" s="125">
        <f t="shared" si="0"/>
        <v>0.4632306725329981</v>
      </c>
    </row>
    <row r="38" spans="1:6" ht="14.4" customHeight="1">
      <c r="A38" s="321">
        <v>12</v>
      </c>
      <c r="B38" s="314" t="s">
        <v>91</v>
      </c>
      <c r="C38" s="71" t="s">
        <v>508</v>
      </c>
      <c r="D38" s="74">
        <f>D39</f>
        <v>448.16</v>
      </c>
      <c r="E38" s="74">
        <f>E39</f>
        <v>5.6</v>
      </c>
      <c r="F38" s="125">
        <f t="shared" si="0"/>
        <v>1.2495537308104246E-2</v>
      </c>
    </row>
    <row r="39" spans="1:6">
      <c r="A39" s="322"/>
      <c r="B39" s="315"/>
      <c r="C39" s="78" t="s">
        <v>236</v>
      </c>
      <c r="D39" s="74">
        <v>448.16</v>
      </c>
      <c r="E39" s="74">
        <v>5.6</v>
      </c>
      <c r="F39" s="125">
        <f t="shared" si="0"/>
        <v>1.2495537308104246E-2</v>
      </c>
    </row>
    <row r="40" spans="1:6" ht="14.4" customHeight="1">
      <c r="A40" s="321">
        <v>13</v>
      </c>
      <c r="B40" s="314" t="s">
        <v>516</v>
      </c>
      <c r="C40" s="71" t="s">
        <v>508</v>
      </c>
      <c r="D40" s="74">
        <f>D41</f>
        <v>60</v>
      </c>
      <c r="E40" s="74">
        <f>E41</f>
        <v>0</v>
      </c>
      <c r="F40" s="125">
        <f t="shared" si="0"/>
        <v>0</v>
      </c>
    </row>
    <row r="41" spans="1:6">
      <c r="A41" s="322"/>
      <c r="B41" s="315"/>
      <c r="C41" s="78" t="s">
        <v>236</v>
      </c>
      <c r="D41" s="74">
        <v>60</v>
      </c>
      <c r="E41" s="74">
        <v>0</v>
      </c>
      <c r="F41" s="125">
        <f t="shared" si="0"/>
        <v>0</v>
      </c>
    </row>
    <row r="42" spans="1:6" ht="27.6" customHeight="1">
      <c r="A42" s="321">
        <v>14</v>
      </c>
      <c r="B42" s="314" t="s">
        <v>49</v>
      </c>
      <c r="C42" s="71" t="s">
        <v>508</v>
      </c>
      <c r="D42" s="74">
        <f>D43</f>
        <v>58715.3</v>
      </c>
      <c r="E42" s="74">
        <f>E43</f>
        <v>0</v>
      </c>
      <c r="F42" s="125">
        <f t="shared" si="0"/>
        <v>0</v>
      </c>
    </row>
    <row r="43" spans="1:6" ht="27.6">
      <c r="A43" s="322"/>
      <c r="B43" s="315"/>
      <c r="C43" s="72" t="s">
        <v>510</v>
      </c>
      <c r="D43" s="74">
        <v>58715.3</v>
      </c>
      <c r="E43" s="74">
        <v>0</v>
      </c>
      <c r="F43" s="125">
        <f t="shared" si="0"/>
        <v>0</v>
      </c>
    </row>
    <row r="44" spans="1:6" ht="14.4" customHeight="1">
      <c r="A44" s="321">
        <v>15</v>
      </c>
      <c r="B44" s="314" t="s">
        <v>515</v>
      </c>
      <c r="C44" s="71" t="s">
        <v>508</v>
      </c>
      <c r="D44" s="74">
        <f>D45</f>
        <v>100</v>
      </c>
      <c r="E44" s="74">
        <f>E45</f>
        <v>54</v>
      </c>
      <c r="F44" s="125">
        <f t="shared" si="0"/>
        <v>0.54</v>
      </c>
    </row>
    <row r="45" spans="1:6" ht="27" customHeight="1">
      <c r="A45" s="322"/>
      <c r="B45" s="315"/>
      <c r="C45" s="78" t="s">
        <v>236</v>
      </c>
      <c r="D45" s="74">
        <v>100</v>
      </c>
      <c r="E45" s="74">
        <v>54</v>
      </c>
      <c r="F45" s="125">
        <f t="shared" si="0"/>
        <v>0.54</v>
      </c>
    </row>
    <row r="46" spans="1:6" ht="17.399999999999999" customHeight="1">
      <c r="A46" s="319">
        <v>16</v>
      </c>
      <c r="B46" s="314" t="s">
        <v>514</v>
      </c>
      <c r="C46" s="71" t="s">
        <v>508</v>
      </c>
      <c r="D46" s="73">
        <f>D47</f>
        <v>266</v>
      </c>
      <c r="E46" s="73">
        <f>E47</f>
        <v>80</v>
      </c>
      <c r="F46" s="125">
        <f t="shared" si="0"/>
        <v>0.3007518796992481</v>
      </c>
    </row>
    <row r="47" spans="1:6" ht="15.6" customHeight="1">
      <c r="A47" s="320"/>
      <c r="B47" s="315"/>
      <c r="C47" s="71" t="s">
        <v>236</v>
      </c>
      <c r="D47" s="73">
        <v>266</v>
      </c>
      <c r="E47" s="73">
        <v>80</v>
      </c>
      <c r="F47" s="125">
        <f t="shared" si="0"/>
        <v>0.3007518796992481</v>
      </c>
    </row>
    <row r="48" spans="1:6" ht="17.399999999999999" customHeight="1">
      <c r="A48" s="319">
        <v>17</v>
      </c>
      <c r="B48" s="314" t="s">
        <v>193</v>
      </c>
      <c r="C48" s="71" t="s">
        <v>508</v>
      </c>
      <c r="D48" s="73">
        <f>D49</f>
        <v>40</v>
      </c>
      <c r="E48" s="73">
        <f>E49</f>
        <v>0</v>
      </c>
      <c r="F48" s="125">
        <f t="shared" si="0"/>
        <v>0</v>
      </c>
    </row>
    <row r="49" spans="1:6" ht="16.2" customHeight="1">
      <c r="A49" s="320"/>
      <c r="B49" s="315"/>
      <c r="C49" s="71" t="s">
        <v>236</v>
      </c>
      <c r="D49" s="73">
        <v>40</v>
      </c>
      <c r="E49" s="73">
        <v>0</v>
      </c>
      <c r="F49" s="125">
        <f t="shared" si="0"/>
        <v>0</v>
      </c>
    </row>
    <row r="50" spans="1:6" ht="14.4" customHeight="1">
      <c r="A50" s="319">
        <v>18</v>
      </c>
      <c r="B50" s="314" t="s">
        <v>354</v>
      </c>
      <c r="C50" s="71" t="s">
        <v>508</v>
      </c>
      <c r="D50" s="73">
        <f>D51</f>
        <v>37.35</v>
      </c>
      <c r="E50" s="73">
        <f>E51</f>
        <v>0</v>
      </c>
      <c r="F50" s="125">
        <f t="shared" si="0"/>
        <v>0</v>
      </c>
    </row>
    <row r="51" spans="1:6" ht="27.6">
      <c r="A51" s="320"/>
      <c r="B51" s="315"/>
      <c r="C51" s="79" t="s">
        <v>449</v>
      </c>
      <c r="D51" s="73">
        <v>37.35</v>
      </c>
      <c r="E51" s="73">
        <v>0</v>
      </c>
      <c r="F51" s="125">
        <f t="shared" si="0"/>
        <v>0</v>
      </c>
    </row>
    <row r="52" spans="1:6">
      <c r="A52" s="319">
        <v>19</v>
      </c>
      <c r="B52" s="314" t="s">
        <v>346</v>
      </c>
      <c r="C52" s="71" t="s">
        <v>508</v>
      </c>
      <c r="D52" s="73">
        <f>D53</f>
        <v>15</v>
      </c>
      <c r="E52" s="73">
        <f>E53</f>
        <v>5.2</v>
      </c>
      <c r="F52" s="125">
        <f t="shared" si="0"/>
        <v>0.34666666666666668</v>
      </c>
    </row>
    <row r="53" spans="1:6" ht="29.4" customHeight="1">
      <c r="A53" s="320"/>
      <c r="B53" s="315"/>
      <c r="C53" s="79" t="s">
        <v>449</v>
      </c>
      <c r="D53" s="73">
        <v>15</v>
      </c>
      <c r="E53" s="73">
        <v>5.2</v>
      </c>
      <c r="F53" s="125">
        <f t="shared" si="0"/>
        <v>0.34666666666666668</v>
      </c>
    </row>
    <row r="54" spans="1:6" ht="14.4" customHeight="1">
      <c r="A54" s="319">
        <v>20</v>
      </c>
      <c r="B54" s="314" t="s">
        <v>513</v>
      </c>
      <c r="C54" s="71" t="s">
        <v>508</v>
      </c>
      <c r="D54" s="73">
        <f>D55</f>
        <v>15</v>
      </c>
      <c r="E54" s="73">
        <f>E55</f>
        <v>0</v>
      </c>
      <c r="F54" s="125">
        <f t="shared" si="0"/>
        <v>0</v>
      </c>
    </row>
    <row r="55" spans="1:6">
      <c r="A55" s="320"/>
      <c r="B55" s="315"/>
      <c r="C55" s="79" t="s">
        <v>236</v>
      </c>
      <c r="D55" s="73">
        <v>15</v>
      </c>
      <c r="E55" s="73">
        <v>0</v>
      </c>
      <c r="F55" s="125">
        <f t="shared" si="0"/>
        <v>0</v>
      </c>
    </row>
    <row r="56" spans="1:6" ht="14.4" customHeight="1">
      <c r="A56" s="328">
        <v>21</v>
      </c>
      <c r="B56" s="314" t="s">
        <v>512</v>
      </c>
      <c r="C56" s="71" t="s">
        <v>508</v>
      </c>
      <c r="D56" s="73">
        <f>D57+D58</f>
        <v>15909.7</v>
      </c>
      <c r="E56" s="73">
        <f>E57+E58</f>
        <v>191.1</v>
      </c>
      <c r="F56" s="125">
        <f t="shared" si="0"/>
        <v>1.2011540129606466E-2</v>
      </c>
    </row>
    <row r="57" spans="1:6" ht="27.6">
      <c r="A57" s="329"/>
      <c r="B57" s="327"/>
      <c r="C57" s="71" t="s">
        <v>449</v>
      </c>
      <c r="D57" s="73">
        <v>9909.7000000000007</v>
      </c>
      <c r="E57" s="73">
        <v>191.1</v>
      </c>
      <c r="F57" s="125">
        <f t="shared" ref="F57" si="1">E57/D57</f>
        <v>1.9284135745784432E-2</v>
      </c>
    </row>
    <row r="58" spans="1:6" ht="55.8">
      <c r="A58" s="330"/>
      <c r="B58" s="315"/>
      <c r="C58" s="76" t="s">
        <v>290</v>
      </c>
      <c r="D58" s="73">
        <v>6000</v>
      </c>
      <c r="E58" s="73">
        <v>0</v>
      </c>
      <c r="F58" s="125">
        <f t="shared" si="0"/>
        <v>0</v>
      </c>
    </row>
    <row r="59" spans="1:6" ht="14.4" customHeight="1">
      <c r="A59" s="319">
        <v>22</v>
      </c>
      <c r="B59" s="314" t="s">
        <v>511</v>
      </c>
      <c r="C59" s="71" t="s">
        <v>508</v>
      </c>
      <c r="D59" s="73">
        <f>D60</f>
        <v>35</v>
      </c>
      <c r="E59" s="73">
        <f>E60</f>
        <v>0</v>
      </c>
      <c r="F59" s="125">
        <f t="shared" si="0"/>
        <v>0</v>
      </c>
    </row>
    <row r="60" spans="1:6" ht="27.6">
      <c r="A60" s="320"/>
      <c r="B60" s="315"/>
      <c r="C60" s="79" t="s">
        <v>449</v>
      </c>
      <c r="D60" s="73">
        <v>35</v>
      </c>
      <c r="E60" s="73">
        <v>0</v>
      </c>
      <c r="F60" s="125">
        <f t="shared" si="0"/>
        <v>0</v>
      </c>
    </row>
    <row r="61" spans="1:6" ht="14.4" customHeight="1">
      <c r="A61" s="319">
        <v>23</v>
      </c>
      <c r="B61" s="314" t="s">
        <v>31</v>
      </c>
      <c r="C61" s="71" t="s">
        <v>508</v>
      </c>
      <c r="D61" s="70">
        <f>D62</f>
        <v>40</v>
      </c>
      <c r="E61" s="70">
        <f>E62</f>
        <v>34.200000000000003</v>
      </c>
      <c r="F61" s="125">
        <f t="shared" si="0"/>
        <v>0.85500000000000009</v>
      </c>
    </row>
    <row r="62" spans="1:6" ht="27.6">
      <c r="A62" s="326"/>
      <c r="B62" s="327"/>
      <c r="C62" s="72" t="s">
        <v>510</v>
      </c>
      <c r="D62" s="70">
        <v>40</v>
      </c>
      <c r="E62" s="70">
        <v>34.200000000000003</v>
      </c>
      <c r="F62" s="125">
        <f t="shared" si="0"/>
        <v>0.85500000000000009</v>
      </c>
    </row>
    <row r="63" spans="1:6" ht="14.4" customHeight="1">
      <c r="A63" s="319">
        <v>24</v>
      </c>
      <c r="B63" s="314" t="s">
        <v>157</v>
      </c>
      <c r="C63" s="71" t="s">
        <v>508</v>
      </c>
      <c r="D63" s="70">
        <f>D64</f>
        <v>48.73</v>
      </c>
      <c r="E63" s="70">
        <f>E64</f>
        <v>24.5</v>
      </c>
      <c r="F63" s="125">
        <f t="shared" si="0"/>
        <v>0.50277036733018676</v>
      </c>
    </row>
    <row r="64" spans="1:6">
      <c r="A64" s="320"/>
      <c r="B64" s="315"/>
      <c r="C64" s="71" t="s">
        <v>236</v>
      </c>
      <c r="D64" s="70">
        <v>48.73</v>
      </c>
      <c r="E64" s="70">
        <v>24.5</v>
      </c>
      <c r="F64" s="125">
        <f t="shared" si="0"/>
        <v>0.50277036733018676</v>
      </c>
    </row>
    <row r="65" spans="1:7" ht="14.4" customHeight="1">
      <c r="A65" s="319">
        <v>25</v>
      </c>
      <c r="B65" s="314" t="s">
        <v>509</v>
      </c>
      <c r="C65" s="71" t="s">
        <v>508</v>
      </c>
      <c r="D65" s="70">
        <f>D66</f>
        <v>15</v>
      </c>
      <c r="E65" s="70">
        <f>E66</f>
        <v>0</v>
      </c>
      <c r="F65" s="125">
        <f t="shared" si="0"/>
        <v>0</v>
      </c>
    </row>
    <row r="66" spans="1:7" ht="27.6">
      <c r="A66" s="320"/>
      <c r="B66" s="315"/>
      <c r="C66" s="71" t="s">
        <v>449</v>
      </c>
      <c r="D66" s="70">
        <v>15</v>
      </c>
      <c r="E66" s="70">
        <v>0</v>
      </c>
      <c r="F66" s="125">
        <f t="shared" si="0"/>
        <v>0</v>
      </c>
    </row>
    <row r="67" spans="1:7">
      <c r="A67" s="313">
        <v>26</v>
      </c>
      <c r="B67" s="314" t="s">
        <v>114</v>
      </c>
      <c r="C67" s="71" t="s">
        <v>508</v>
      </c>
      <c r="D67" s="70">
        <f>D68</f>
        <v>70</v>
      </c>
      <c r="E67" s="70">
        <f>E68</f>
        <v>0</v>
      </c>
      <c r="F67" s="125">
        <f t="shared" si="0"/>
        <v>0</v>
      </c>
    </row>
    <row r="68" spans="1:7">
      <c r="A68" s="313"/>
      <c r="B68" s="315"/>
      <c r="C68" s="71" t="s">
        <v>236</v>
      </c>
      <c r="D68" s="70">
        <v>70</v>
      </c>
      <c r="E68" s="70">
        <v>0</v>
      </c>
      <c r="F68" s="125">
        <f t="shared" si="0"/>
        <v>0</v>
      </c>
    </row>
    <row r="69" spans="1:7">
      <c r="A69" s="316" t="s">
        <v>492</v>
      </c>
      <c r="B69" s="317"/>
      <c r="C69" s="318"/>
      <c r="D69" s="69">
        <f>D14+D16+D18+D20+D22+D26+D28+D30+D32+D34+D36+D38+D40+D44+D46+D48+D50+D54+D56+D59+D61+D63+D65+D42+D52+D67</f>
        <v>154545.88</v>
      </c>
      <c r="E69" s="69">
        <f>E14+E16+E18+E20+E22+E26+E28+E30+E32+E34+E36+E38+E40+E44+E46+E48+E50+E54+E56+E59+E61+E63+E65+E42+E52+E67</f>
        <v>36329.9</v>
      </c>
      <c r="F69" s="126">
        <f t="shared" si="0"/>
        <v>0.23507517638127914</v>
      </c>
      <c r="G69" s="68"/>
    </row>
    <row r="70" spans="1:7">
      <c r="A70" s="64"/>
      <c r="B70" s="63"/>
      <c r="C70" s="62"/>
      <c r="D70" s="61"/>
      <c r="E70" s="61"/>
      <c r="F70" s="61"/>
    </row>
    <row r="71" spans="1:7">
      <c r="A71" s="64"/>
      <c r="B71" s="63"/>
      <c r="C71" s="62"/>
      <c r="D71" s="61"/>
      <c r="E71" s="61"/>
      <c r="F71" s="61"/>
    </row>
    <row r="72" spans="1:7" ht="15.6">
      <c r="A72" s="67" t="s">
        <v>493</v>
      </c>
      <c r="B72" s="66"/>
      <c r="C72" s="323" t="s">
        <v>494</v>
      </c>
      <c r="D72" s="323"/>
      <c r="E72" s="65"/>
      <c r="F72" s="65"/>
    </row>
    <row r="73" spans="1:7">
      <c r="A73" s="64"/>
      <c r="B73" s="63"/>
      <c r="C73" s="62"/>
      <c r="D73" s="61"/>
      <c r="E73" s="61"/>
      <c r="F73" s="61"/>
    </row>
    <row r="74" spans="1:7">
      <c r="A74" s="64"/>
      <c r="B74" s="63"/>
      <c r="C74" s="62"/>
      <c r="D74" s="61"/>
      <c r="E74" s="61"/>
      <c r="F74" s="61"/>
    </row>
    <row r="75" spans="1:7">
      <c r="A75" s="64"/>
      <c r="B75" s="63"/>
      <c r="C75" s="62"/>
      <c r="D75" s="61"/>
      <c r="E75" s="61"/>
      <c r="F75" s="61"/>
    </row>
    <row r="76" spans="1:7">
      <c r="A76" s="64"/>
      <c r="B76" s="63"/>
      <c r="C76" s="62"/>
      <c r="D76" s="61"/>
      <c r="E76" s="61"/>
      <c r="F76" s="61"/>
    </row>
    <row r="77" spans="1:7">
      <c r="A77" s="64"/>
      <c r="B77" s="63"/>
      <c r="C77" s="62"/>
      <c r="D77" s="61"/>
      <c r="E77" s="61"/>
      <c r="F77" s="61"/>
    </row>
    <row r="78" spans="1:7">
      <c r="A78" s="64"/>
      <c r="B78" s="63"/>
      <c r="C78" s="62"/>
      <c r="D78" s="61"/>
      <c r="E78" s="61"/>
      <c r="F78" s="61"/>
    </row>
    <row r="79" spans="1:7">
      <c r="A79" s="64"/>
      <c r="B79" s="63"/>
      <c r="C79" s="62"/>
      <c r="D79" s="61"/>
      <c r="E79" s="61"/>
      <c r="F79" s="61"/>
    </row>
    <row r="80" spans="1:7">
      <c r="A80" s="64"/>
      <c r="B80" s="63"/>
      <c r="C80" s="62"/>
      <c r="D80" s="61"/>
      <c r="E80" s="61"/>
      <c r="F80" s="61"/>
    </row>
    <row r="81" spans="1:6">
      <c r="A81" s="64"/>
      <c r="B81" s="63"/>
      <c r="C81" s="62"/>
      <c r="D81" s="61"/>
      <c r="E81" s="61"/>
      <c r="F81" s="61"/>
    </row>
    <row r="82" spans="1:6">
      <c r="A82" s="64"/>
      <c r="B82" s="63"/>
      <c r="C82" s="62"/>
      <c r="D82" s="61"/>
      <c r="E82" s="61"/>
      <c r="F82" s="61"/>
    </row>
    <row r="83" spans="1:6">
      <c r="A83" s="64"/>
      <c r="B83" s="63"/>
      <c r="C83" s="62"/>
      <c r="D83" s="61"/>
      <c r="E83" s="61"/>
      <c r="F83" s="61"/>
    </row>
    <row r="84" spans="1:6">
      <c r="A84" s="64"/>
      <c r="B84" s="63"/>
      <c r="C84" s="62"/>
      <c r="D84" s="61"/>
      <c r="E84" s="61"/>
      <c r="F84" s="61"/>
    </row>
    <row r="85" spans="1:6">
      <c r="A85" s="64"/>
      <c r="B85" s="63"/>
      <c r="C85" s="62"/>
      <c r="D85" s="61"/>
      <c r="E85" s="61"/>
      <c r="F85" s="61"/>
    </row>
    <row r="86" spans="1:6">
      <c r="A86" s="64"/>
      <c r="B86" s="63"/>
      <c r="C86" s="62"/>
      <c r="D86" s="61"/>
      <c r="E86" s="61"/>
      <c r="F86" s="61"/>
    </row>
    <row r="87" spans="1:6">
      <c r="A87" s="64"/>
      <c r="B87" s="63"/>
      <c r="C87" s="62"/>
      <c r="D87" s="61"/>
      <c r="E87" s="61"/>
      <c r="F87" s="61"/>
    </row>
    <row r="88" spans="1:6">
      <c r="A88" s="64"/>
      <c r="B88" s="63"/>
      <c r="C88" s="62"/>
      <c r="D88" s="61"/>
      <c r="E88" s="61"/>
      <c r="F88" s="61"/>
    </row>
    <row r="89" spans="1:6">
      <c r="A89" s="64"/>
      <c r="B89" s="63"/>
      <c r="C89" s="62"/>
      <c r="D89" s="61"/>
      <c r="E89" s="61"/>
      <c r="F89" s="61"/>
    </row>
    <row r="90" spans="1:6">
      <c r="A90" s="64"/>
      <c r="B90" s="63"/>
      <c r="C90" s="62"/>
      <c r="D90" s="61"/>
      <c r="E90" s="61"/>
      <c r="F90" s="61"/>
    </row>
    <row r="91" spans="1:6">
      <c r="A91" s="64"/>
      <c r="B91" s="63"/>
      <c r="C91" s="62"/>
      <c r="D91" s="61"/>
      <c r="E91" s="61"/>
      <c r="F91" s="61"/>
    </row>
    <row r="92" spans="1:6">
      <c r="A92" s="64"/>
      <c r="B92" s="63"/>
      <c r="C92" s="62"/>
      <c r="D92" s="61"/>
      <c r="E92" s="61"/>
      <c r="F92" s="61"/>
    </row>
    <row r="93" spans="1:6">
      <c r="A93" s="64"/>
      <c r="B93" s="63"/>
      <c r="C93" s="62"/>
      <c r="D93" s="61"/>
      <c r="E93" s="61"/>
      <c r="F93" s="61"/>
    </row>
    <row r="94" spans="1:6">
      <c r="A94" s="64"/>
      <c r="B94" s="63"/>
      <c r="C94" s="62"/>
      <c r="D94" s="61"/>
      <c r="E94" s="61"/>
      <c r="F94" s="61"/>
    </row>
    <row r="95" spans="1:6">
      <c r="A95" s="64"/>
      <c r="B95" s="63"/>
      <c r="C95" s="62"/>
      <c r="D95" s="61"/>
      <c r="E95" s="61"/>
      <c r="F95" s="61"/>
    </row>
    <row r="96" spans="1:6">
      <c r="A96" s="64"/>
      <c r="B96" s="63"/>
      <c r="C96" s="62"/>
      <c r="D96" s="61"/>
      <c r="E96" s="61"/>
      <c r="F96" s="61"/>
    </row>
    <row r="97" spans="1:6">
      <c r="A97" s="64"/>
      <c r="B97" s="63"/>
      <c r="C97" s="62"/>
      <c r="D97" s="61"/>
      <c r="E97" s="61"/>
      <c r="F97" s="61"/>
    </row>
    <row r="98" spans="1:6">
      <c r="A98" s="64"/>
      <c r="B98" s="63"/>
      <c r="C98" s="62"/>
      <c r="D98" s="61"/>
      <c r="E98" s="61"/>
      <c r="F98" s="61"/>
    </row>
    <row r="99" spans="1:6">
      <c r="A99" s="64"/>
      <c r="B99" s="63"/>
      <c r="C99" s="62"/>
      <c r="D99" s="61"/>
      <c r="E99" s="61"/>
      <c r="F99" s="61"/>
    </row>
    <row r="100" spans="1:6">
      <c r="A100" s="64"/>
      <c r="B100" s="63"/>
      <c r="C100" s="62"/>
      <c r="D100" s="61"/>
      <c r="E100" s="61"/>
      <c r="F100" s="61"/>
    </row>
    <row r="101" spans="1:6">
      <c r="A101" s="64"/>
      <c r="B101" s="63"/>
      <c r="C101" s="62"/>
      <c r="D101" s="61"/>
      <c r="E101" s="61"/>
      <c r="F101" s="61"/>
    </row>
    <row r="102" spans="1:6">
      <c r="A102" s="64"/>
      <c r="B102" s="63"/>
      <c r="C102" s="62"/>
      <c r="D102" s="61"/>
      <c r="E102" s="61"/>
      <c r="F102" s="61"/>
    </row>
    <row r="103" spans="1:6">
      <c r="A103" s="64"/>
      <c r="B103" s="63"/>
      <c r="C103" s="62"/>
      <c r="D103" s="61"/>
      <c r="E103" s="61"/>
      <c r="F103" s="61"/>
    </row>
    <row r="104" spans="1:6">
      <c r="A104" s="64"/>
      <c r="B104" s="63"/>
      <c r="C104" s="62"/>
      <c r="D104" s="61"/>
      <c r="E104" s="61"/>
      <c r="F104" s="61"/>
    </row>
    <row r="105" spans="1:6">
      <c r="A105" s="64"/>
      <c r="B105" s="63"/>
      <c r="C105" s="62"/>
      <c r="D105" s="61"/>
      <c r="E105" s="61"/>
      <c r="F105" s="61"/>
    </row>
    <row r="106" spans="1:6">
      <c r="A106" s="64"/>
      <c r="B106" s="63"/>
      <c r="C106" s="62"/>
      <c r="D106" s="61"/>
      <c r="E106" s="61"/>
      <c r="F106" s="61"/>
    </row>
    <row r="107" spans="1:6">
      <c r="A107" s="64"/>
      <c r="B107" s="63"/>
      <c r="C107" s="62"/>
      <c r="D107" s="61"/>
      <c r="E107" s="61"/>
      <c r="F107" s="61"/>
    </row>
    <row r="108" spans="1:6">
      <c r="A108" s="64"/>
      <c r="B108" s="63"/>
      <c r="C108" s="62"/>
      <c r="D108" s="61"/>
      <c r="E108" s="61"/>
      <c r="F108" s="61"/>
    </row>
    <row r="109" spans="1:6">
      <c r="A109" s="64"/>
      <c r="B109" s="63"/>
      <c r="C109" s="62"/>
      <c r="D109" s="61"/>
      <c r="E109" s="61"/>
      <c r="F109" s="61"/>
    </row>
    <row r="110" spans="1:6">
      <c r="A110" s="64"/>
      <c r="B110" s="63"/>
      <c r="C110" s="62"/>
      <c r="D110" s="61"/>
      <c r="E110" s="61"/>
      <c r="F110" s="61"/>
    </row>
    <row r="111" spans="1:6">
      <c r="A111" s="64"/>
      <c r="B111" s="63"/>
      <c r="C111" s="62"/>
      <c r="D111" s="61"/>
      <c r="E111" s="61"/>
      <c r="F111" s="61"/>
    </row>
    <row r="112" spans="1:6">
      <c r="A112" s="64"/>
      <c r="B112" s="63"/>
      <c r="C112" s="62"/>
      <c r="D112" s="61"/>
      <c r="E112" s="61"/>
      <c r="F112" s="61"/>
    </row>
    <row r="113" spans="1:6">
      <c r="A113" s="64"/>
      <c r="B113" s="63"/>
      <c r="C113" s="62"/>
      <c r="D113" s="61"/>
      <c r="E113" s="61"/>
      <c r="F113" s="61"/>
    </row>
    <row r="114" spans="1:6">
      <c r="A114" s="64"/>
      <c r="B114" s="63"/>
      <c r="C114" s="62"/>
      <c r="D114" s="61"/>
      <c r="E114" s="61"/>
      <c r="F114" s="61"/>
    </row>
    <row r="115" spans="1:6">
      <c r="A115" s="64"/>
      <c r="B115" s="63"/>
      <c r="C115" s="62"/>
      <c r="D115" s="61"/>
      <c r="E115" s="61"/>
      <c r="F115" s="61"/>
    </row>
    <row r="116" spans="1:6">
      <c r="A116" s="64"/>
      <c r="B116" s="63"/>
      <c r="C116" s="62"/>
      <c r="D116" s="61"/>
      <c r="E116" s="61"/>
      <c r="F116" s="61"/>
    </row>
    <row r="117" spans="1:6">
      <c r="A117" s="64"/>
      <c r="B117" s="63"/>
      <c r="C117" s="62"/>
      <c r="D117" s="61"/>
      <c r="E117" s="61"/>
      <c r="F117" s="61"/>
    </row>
    <row r="118" spans="1:6">
      <c r="A118" s="64"/>
      <c r="B118" s="63"/>
      <c r="C118" s="62"/>
      <c r="D118" s="61"/>
      <c r="E118" s="61"/>
      <c r="F118" s="61"/>
    </row>
    <row r="119" spans="1:6">
      <c r="A119" s="64"/>
      <c r="B119" s="63"/>
      <c r="C119" s="62"/>
      <c r="D119" s="61"/>
      <c r="E119" s="61"/>
      <c r="F119" s="61"/>
    </row>
    <row r="120" spans="1:6">
      <c r="A120" s="64"/>
      <c r="B120" s="63"/>
      <c r="C120" s="62"/>
      <c r="D120" s="61"/>
      <c r="E120" s="61"/>
      <c r="F120" s="61"/>
    </row>
    <row r="121" spans="1:6">
      <c r="A121" s="64"/>
      <c r="B121" s="63"/>
      <c r="C121" s="62"/>
      <c r="D121" s="61"/>
      <c r="E121" s="61"/>
      <c r="F121" s="61"/>
    </row>
    <row r="122" spans="1:6">
      <c r="A122" s="64"/>
      <c r="B122" s="63"/>
      <c r="C122" s="62"/>
      <c r="D122" s="61"/>
      <c r="E122" s="61"/>
      <c r="F122" s="61"/>
    </row>
    <row r="123" spans="1:6">
      <c r="A123" s="64"/>
      <c r="B123" s="63"/>
      <c r="C123" s="62"/>
      <c r="D123" s="61"/>
      <c r="E123" s="61"/>
      <c r="F123" s="61"/>
    </row>
    <row r="124" spans="1:6">
      <c r="A124" s="64"/>
      <c r="B124" s="63"/>
      <c r="C124" s="62"/>
      <c r="D124" s="61"/>
      <c r="E124" s="61"/>
      <c r="F124" s="61"/>
    </row>
    <row r="125" spans="1:6">
      <c r="A125" s="64"/>
      <c r="B125" s="63"/>
      <c r="C125" s="62"/>
      <c r="D125" s="61"/>
      <c r="E125" s="61"/>
      <c r="F125" s="61"/>
    </row>
    <row r="126" spans="1:6">
      <c r="A126" s="64"/>
      <c r="B126" s="63"/>
      <c r="C126" s="62"/>
      <c r="D126" s="61"/>
      <c r="E126" s="61"/>
      <c r="F126" s="61"/>
    </row>
    <row r="127" spans="1:6">
      <c r="A127" s="64"/>
      <c r="B127" s="63"/>
      <c r="C127" s="62"/>
      <c r="D127" s="61"/>
      <c r="E127" s="61"/>
      <c r="F127" s="61"/>
    </row>
    <row r="128" spans="1:6">
      <c r="A128" s="64"/>
      <c r="B128" s="63"/>
      <c r="C128" s="62"/>
      <c r="D128" s="61"/>
      <c r="E128" s="61"/>
      <c r="F128" s="61"/>
    </row>
    <row r="129" spans="1:6">
      <c r="A129" s="64"/>
      <c r="B129" s="63"/>
      <c r="C129" s="62"/>
      <c r="D129" s="61"/>
      <c r="E129" s="61"/>
      <c r="F129" s="61"/>
    </row>
    <row r="130" spans="1:6">
      <c r="A130" s="64"/>
      <c r="B130" s="63"/>
      <c r="C130" s="62"/>
      <c r="D130" s="61"/>
      <c r="E130" s="61"/>
      <c r="F130" s="61"/>
    </row>
    <row r="131" spans="1:6">
      <c r="A131" s="64"/>
      <c r="B131" s="63"/>
      <c r="C131" s="62"/>
      <c r="D131" s="61"/>
      <c r="E131" s="61"/>
      <c r="F131" s="61"/>
    </row>
    <row r="132" spans="1:6">
      <c r="A132" s="64"/>
      <c r="B132" s="63"/>
      <c r="C132" s="62"/>
      <c r="D132" s="61"/>
      <c r="E132" s="61"/>
      <c r="F132" s="61"/>
    </row>
    <row r="133" spans="1:6">
      <c r="A133" s="64"/>
      <c r="B133" s="63"/>
      <c r="C133" s="62"/>
      <c r="D133" s="61"/>
      <c r="E133" s="61"/>
      <c r="F133" s="61"/>
    </row>
    <row r="134" spans="1:6">
      <c r="A134" s="64"/>
      <c r="B134" s="63"/>
      <c r="C134" s="62"/>
      <c r="D134" s="61"/>
      <c r="E134" s="61"/>
      <c r="F134" s="61"/>
    </row>
    <row r="135" spans="1:6">
      <c r="A135" s="64"/>
      <c r="B135" s="63"/>
      <c r="C135" s="62"/>
      <c r="D135" s="61"/>
      <c r="E135" s="61"/>
      <c r="F135" s="61"/>
    </row>
    <row r="136" spans="1:6">
      <c r="A136" s="64"/>
      <c r="B136" s="63"/>
      <c r="C136" s="62"/>
      <c r="D136" s="61"/>
      <c r="E136" s="61"/>
      <c r="F136" s="61"/>
    </row>
    <row r="137" spans="1:6">
      <c r="A137" s="64"/>
      <c r="B137" s="63"/>
      <c r="C137" s="62"/>
      <c r="D137" s="61"/>
      <c r="E137" s="61"/>
      <c r="F137" s="61"/>
    </row>
    <row r="138" spans="1:6">
      <c r="A138" s="60"/>
      <c r="B138" s="58"/>
      <c r="C138" s="60"/>
      <c r="D138" s="59"/>
      <c r="E138" s="59"/>
      <c r="F138" s="59"/>
    </row>
    <row r="139" spans="1:6">
      <c r="A139" s="60"/>
      <c r="B139" s="58"/>
      <c r="C139" s="60"/>
      <c r="D139" s="59"/>
      <c r="E139" s="59"/>
      <c r="F139" s="59"/>
    </row>
    <row r="140" spans="1:6">
      <c r="A140" s="60"/>
      <c r="B140" s="58"/>
      <c r="C140" s="60"/>
      <c r="D140" s="59"/>
      <c r="E140" s="59"/>
      <c r="F140" s="59"/>
    </row>
    <row r="141" spans="1:6">
      <c r="A141" s="60"/>
      <c r="B141" s="58"/>
      <c r="C141" s="60"/>
      <c r="D141" s="59"/>
      <c r="E141" s="59"/>
      <c r="F141" s="59"/>
    </row>
    <row r="142" spans="1:6">
      <c r="A142" s="60"/>
      <c r="B142" s="58"/>
      <c r="C142" s="60"/>
      <c r="D142" s="59"/>
      <c r="E142" s="59"/>
      <c r="F142" s="59"/>
    </row>
    <row r="143" spans="1:6">
      <c r="A143" s="60"/>
      <c r="B143" s="58"/>
      <c r="C143" s="60"/>
      <c r="D143" s="59"/>
      <c r="E143" s="59"/>
      <c r="F143" s="59"/>
    </row>
    <row r="144" spans="1:6">
      <c r="A144" s="60"/>
      <c r="B144" s="58"/>
      <c r="C144" s="60"/>
      <c r="D144" s="59"/>
      <c r="E144" s="59"/>
      <c r="F144" s="59"/>
    </row>
    <row r="145" spans="1:6">
      <c r="A145" s="60"/>
      <c r="B145" s="58"/>
      <c r="C145" s="60"/>
      <c r="D145" s="59"/>
      <c r="E145" s="59"/>
      <c r="F145" s="59"/>
    </row>
    <row r="146" spans="1:6">
      <c r="A146" s="60"/>
      <c r="B146" s="58"/>
      <c r="C146" s="60"/>
      <c r="D146" s="59"/>
      <c r="E146" s="59"/>
      <c r="F146" s="59"/>
    </row>
    <row r="147" spans="1:6">
      <c r="A147" s="60"/>
      <c r="B147" s="58"/>
      <c r="C147" s="60"/>
      <c r="D147" s="59"/>
      <c r="E147" s="59"/>
      <c r="F147" s="59"/>
    </row>
    <row r="148" spans="1:6">
      <c r="A148" s="60"/>
      <c r="B148" s="58"/>
      <c r="C148" s="60"/>
      <c r="D148" s="59"/>
      <c r="E148" s="59"/>
      <c r="F148" s="59"/>
    </row>
    <row r="149" spans="1:6">
      <c r="A149" s="60"/>
      <c r="B149" s="58"/>
      <c r="C149" s="60"/>
      <c r="D149" s="59"/>
      <c r="E149" s="59"/>
      <c r="F149" s="59"/>
    </row>
    <row r="150" spans="1:6">
      <c r="A150" s="60"/>
      <c r="B150" s="58"/>
      <c r="C150" s="60"/>
      <c r="D150" s="59"/>
      <c r="E150" s="59"/>
      <c r="F150" s="59"/>
    </row>
    <row r="151" spans="1:6">
      <c r="A151" s="60"/>
      <c r="B151" s="58"/>
      <c r="C151" s="60"/>
      <c r="D151" s="59"/>
      <c r="E151" s="59"/>
      <c r="F151" s="59"/>
    </row>
    <row r="152" spans="1:6">
      <c r="A152" s="57"/>
      <c r="B152" s="58"/>
      <c r="C152" s="57"/>
      <c r="D152" s="56"/>
      <c r="E152" s="56"/>
      <c r="F152" s="56"/>
    </row>
    <row r="153" spans="1:6">
      <c r="A153" s="57"/>
      <c r="B153" s="58"/>
      <c r="C153" s="57"/>
      <c r="D153" s="56"/>
      <c r="E153" s="56"/>
      <c r="F153" s="56"/>
    </row>
    <row r="154" spans="1:6">
      <c r="A154" s="57"/>
      <c r="B154" s="58"/>
      <c r="C154" s="57"/>
      <c r="D154" s="56"/>
      <c r="E154" s="56"/>
      <c r="F154" s="56"/>
    </row>
    <row r="155" spans="1:6">
      <c r="A155" s="57"/>
      <c r="B155" s="58"/>
      <c r="C155" s="57"/>
      <c r="D155" s="56"/>
      <c r="E155" s="56"/>
      <c r="F155" s="56"/>
    </row>
    <row r="156" spans="1:6">
      <c r="A156" s="57"/>
      <c r="B156" s="58"/>
      <c r="C156" s="57"/>
      <c r="D156" s="56"/>
      <c r="E156" s="56"/>
      <c r="F156" s="56"/>
    </row>
    <row r="157" spans="1:6">
      <c r="A157" s="57"/>
      <c r="B157" s="58"/>
      <c r="C157" s="57"/>
      <c r="D157" s="56"/>
      <c r="E157" s="56"/>
      <c r="F157" s="56"/>
    </row>
    <row r="158" spans="1:6">
      <c r="A158" s="57"/>
      <c r="B158" s="58"/>
      <c r="C158" s="57"/>
      <c r="D158" s="56"/>
      <c r="E158" s="56"/>
      <c r="F158" s="56"/>
    </row>
    <row r="159" spans="1:6">
      <c r="A159" s="57"/>
      <c r="B159" s="58"/>
      <c r="C159" s="57"/>
      <c r="D159" s="56"/>
      <c r="E159" s="56"/>
      <c r="F159" s="56"/>
    </row>
    <row r="160" spans="1:6">
      <c r="A160" s="57"/>
      <c r="B160" s="58"/>
      <c r="C160" s="57"/>
      <c r="D160" s="56"/>
      <c r="E160" s="56"/>
      <c r="F160" s="56"/>
    </row>
    <row r="161" spans="1:6">
      <c r="A161" s="57"/>
      <c r="B161" s="58"/>
      <c r="C161" s="57"/>
      <c r="D161" s="56"/>
      <c r="E161" s="56"/>
      <c r="F161" s="56"/>
    </row>
    <row r="162" spans="1:6">
      <c r="A162" s="57"/>
      <c r="B162" s="58"/>
      <c r="C162" s="57"/>
      <c r="D162" s="56"/>
      <c r="E162" s="56"/>
      <c r="F162" s="56"/>
    </row>
    <row r="163" spans="1:6">
      <c r="A163" s="57"/>
      <c r="B163" s="58"/>
      <c r="C163" s="57"/>
      <c r="D163" s="56"/>
      <c r="E163" s="56"/>
      <c r="F163" s="56"/>
    </row>
    <row r="164" spans="1:6">
      <c r="A164" s="57"/>
      <c r="B164" s="58"/>
      <c r="C164" s="57"/>
      <c r="D164" s="56"/>
      <c r="E164" s="56"/>
      <c r="F164" s="56"/>
    </row>
    <row r="165" spans="1:6">
      <c r="A165" s="57"/>
      <c r="B165" s="58"/>
      <c r="C165" s="57"/>
      <c r="D165" s="56"/>
      <c r="E165" s="56"/>
      <c r="F165" s="56"/>
    </row>
    <row r="166" spans="1:6">
      <c r="A166" s="57"/>
      <c r="B166" s="58"/>
      <c r="C166" s="57"/>
      <c r="D166" s="56"/>
      <c r="E166" s="56"/>
      <c r="F166" s="56"/>
    </row>
    <row r="167" spans="1:6">
      <c r="A167" s="57"/>
      <c r="B167" s="58"/>
      <c r="C167" s="57"/>
      <c r="D167" s="56"/>
      <c r="E167" s="56"/>
      <c r="F167" s="56"/>
    </row>
    <row r="168" spans="1:6">
      <c r="A168" s="57"/>
      <c r="B168" s="58"/>
      <c r="C168" s="57"/>
      <c r="D168" s="56"/>
      <c r="E168" s="56"/>
      <c r="F168" s="56"/>
    </row>
    <row r="169" spans="1:6">
      <c r="A169" s="57"/>
      <c r="B169" s="58"/>
      <c r="C169" s="57"/>
      <c r="D169" s="56"/>
      <c r="E169" s="56"/>
      <c r="F169" s="56"/>
    </row>
    <row r="170" spans="1:6">
      <c r="A170" s="57"/>
      <c r="B170" s="58"/>
      <c r="C170" s="57"/>
      <c r="D170" s="56"/>
      <c r="E170" s="56"/>
      <c r="F170" s="56"/>
    </row>
    <row r="171" spans="1:6">
      <c r="A171" s="57"/>
      <c r="B171" s="58"/>
      <c r="C171" s="57"/>
      <c r="D171" s="56"/>
      <c r="E171" s="56"/>
      <c r="F171" s="56"/>
    </row>
    <row r="172" spans="1:6">
      <c r="A172" s="57"/>
      <c r="B172" s="58"/>
      <c r="C172" s="57"/>
      <c r="D172" s="56"/>
      <c r="E172" s="56"/>
      <c r="F172" s="56"/>
    </row>
    <row r="173" spans="1:6">
      <c r="A173" s="57"/>
      <c r="B173" s="58"/>
      <c r="C173" s="57"/>
      <c r="D173" s="56"/>
      <c r="E173" s="56"/>
      <c r="F173" s="56"/>
    </row>
    <row r="174" spans="1:6">
      <c r="A174" s="57"/>
      <c r="B174" s="58"/>
      <c r="C174" s="57"/>
      <c r="D174" s="56"/>
      <c r="E174" s="56"/>
      <c r="F174" s="56"/>
    </row>
    <row r="175" spans="1:6">
      <c r="A175" s="57"/>
      <c r="B175" s="58"/>
      <c r="C175" s="57"/>
      <c r="D175" s="56"/>
      <c r="E175" s="56"/>
      <c r="F175" s="56"/>
    </row>
    <row r="176" spans="1:6">
      <c r="A176" s="57"/>
      <c r="B176" s="58"/>
      <c r="C176" s="57"/>
      <c r="D176" s="56"/>
      <c r="E176" s="56"/>
      <c r="F176" s="56"/>
    </row>
    <row r="177" spans="1:6">
      <c r="A177" s="57"/>
      <c r="B177" s="58"/>
      <c r="C177" s="57"/>
      <c r="D177" s="56"/>
      <c r="E177" s="56"/>
      <c r="F177" s="56"/>
    </row>
    <row r="178" spans="1:6">
      <c r="A178" s="57"/>
      <c r="B178" s="58"/>
      <c r="C178" s="57"/>
      <c r="D178" s="56"/>
      <c r="E178" s="56"/>
      <c r="F178" s="56"/>
    </row>
    <row r="179" spans="1:6">
      <c r="A179" s="57"/>
      <c r="B179" s="58"/>
      <c r="C179" s="57"/>
      <c r="D179" s="56"/>
      <c r="E179" s="56"/>
      <c r="F179" s="56"/>
    </row>
    <row r="180" spans="1:6">
      <c r="A180" s="57"/>
      <c r="B180" s="58"/>
      <c r="C180" s="57"/>
      <c r="D180" s="56"/>
      <c r="E180" s="56"/>
      <c r="F180" s="56"/>
    </row>
    <row r="181" spans="1:6">
      <c r="A181" s="57"/>
      <c r="B181" s="58"/>
      <c r="C181" s="57"/>
      <c r="D181" s="56"/>
      <c r="E181" s="56"/>
      <c r="F181" s="56"/>
    </row>
    <row r="182" spans="1:6">
      <c r="A182" s="57"/>
      <c r="B182" s="58"/>
      <c r="C182" s="57"/>
      <c r="D182" s="56"/>
      <c r="E182" s="56"/>
      <c r="F182" s="56"/>
    </row>
    <row r="183" spans="1:6">
      <c r="A183" s="57"/>
      <c r="B183" s="58"/>
      <c r="C183" s="57"/>
      <c r="D183" s="56"/>
      <c r="E183" s="56"/>
      <c r="F183" s="56"/>
    </row>
    <row r="184" spans="1:6">
      <c r="A184" s="57"/>
      <c r="B184" s="58"/>
      <c r="C184" s="57"/>
      <c r="D184" s="56"/>
      <c r="E184" s="56"/>
      <c r="F184" s="56"/>
    </row>
    <row r="185" spans="1:6">
      <c r="A185" s="57"/>
      <c r="B185" s="58"/>
      <c r="C185" s="57"/>
      <c r="D185" s="56"/>
      <c r="E185" s="56"/>
      <c r="F185" s="56"/>
    </row>
    <row r="186" spans="1:6">
      <c r="A186" s="57"/>
      <c r="B186" s="58"/>
      <c r="C186" s="57"/>
      <c r="D186" s="56"/>
      <c r="E186" s="56"/>
      <c r="F186" s="56"/>
    </row>
    <row r="187" spans="1:6">
      <c r="A187" s="57"/>
      <c r="B187" s="58"/>
      <c r="C187" s="57"/>
      <c r="D187" s="56"/>
      <c r="E187" s="56"/>
      <c r="F187" s="56"/>
    </row>
    <row r="188" spans="1:6">
      <c r="A188" s="57"/>
      <c r="B188" s="58"/>
      <c r="C188" s="57"/>
      <c r="D188" s="56"/>
      <c r="E188" s="56"/>
      <c r="F188" s="56"/>
    </row>
    <row r="189" spans="1:6">
      <c r="A189" s="57"/>
      <c r="B189" s="58"/>
      <c r="C189" s="57"/>
      <c r="D189" s="56"/>
      <c r="E189" s="56"/>
      <c r="F189" s="56"/>
    </row>
    <row r="190" spans="1:6">
      <c r="A190" s="57"/>
      <c r="B190" s="58"/>
      <c r="C190" s="57"/>
      <c r="D190" s="56"/>
      <c r="E190" s="56"/>
      <c r="F190" s="56"/>
    </row>
    <row r="191" spans="1:6">
      <c r="A191" s="57"/>
      <c r="B191" s="58"/>
      <c r="C191" s="57"/>
      <c r="D191" s="56"/>
      <c r="E191" s="56"/>
      <c r="F191" s="56"/>
    </row>
    <row r="192" spans="1:6">
      <c r="A192" s="57"/>
      <c r="B192" s="58"/>
      <c r="C192" s="57"/>
      <c r="D192" s="56"/>
      <c r="E192" s="56"/>
      <c r="F192" s="56"/>
    </row>
    <row r="193" spans="1:6">
      <c r="A193" s="57"/>
      <c r="B193" s="58"/>
      <c r="C193" s="57"/>
      <c r="D193" s="56"/>
      <c r="E193" s="56"/>
      <c r="F193" s="56"/>
    </row>
    <row r="194" spans="1:6">
      <c r="A194" s="57"/>
      <c r="B194" s="58"/>
      <c r="C194" s="57"/>
      <c r="D194" s="56"/>
      <c r="E194" s="56"/>
      <c r="F194" s="56"/>
    </row>
    <row r="195" spans="1:6">
      <c r="A195" s="57"/>
      <c r="B195" s="58"/>
      <c r="C195" s="57"/>
      <c r="D195" s="56"/>
      <c r="E195" s="56"/>
      <c r="F195" s="56"/>
    </row>
    <row r="196" spans="1:6">
      <c r="A196" s="57"/>
      <c r="B196" s="58"/>
      <c r="C196" s="57"/>
      <c r="D196" s="56"/>
      <c r="E196" s="56"/>
      <c r="F196" s="56"/>
    </row>
    <row r="197" spans="1:6">
      <c r="A197" s="57"/>
      <c r="B197" s="58"/>
      <c r="C197" s="57"/>
      <c r="D197" s="56"/>
      <c r="E197" s="56"/>
      <c r="F197" s="56"/>
    </row>
    <row r="198" spans="1:6">
      <c r="A198" s="57"/>
      <c r="B198" s="58"/>
      <c r="C198" s="57"/>
      <c r="D198" s="56"/>
      <c r="E198" s="56"/>
      <c r="F198" s="56"/>
    </row>
    <row r="199" spans="1:6">
      <c r="A199" s="57"/>
      <c r="B199" s="58"/>
      <c r="C199" s="57"/>
      <c r="D199" s="56"/>
      <c r="E199" s="56"/>
      <c r="F199" s="56"/>
    </row>
    <row r="200" spans="1:6">
      <c r="A200" s="57"/>
      <c r="B200" s="58"/>
      <c r="C200" s="57"/>
      <c r="D200" s="56"/>
      <c r="E200" s="56"/>
      <c r="F200" s="56"/>
    </row>
    <row r="201" spans="1:6">
      <c r="A201" s="57"/>
      <c r="B201" s="58"/>
      <c r="C201" s="57"/>
      <c r="D201" s="56"/>
      <c r="E201" s="56"/>
      <c r="F201" s="56"/>
    </row>
    <row r="202" spans="1:6">
      <c r="A202" s="57"/>
      <c r="B202" s="58"/>
      <c r="C202" s="57"/>
      <c r="D202" s="56"/>
      <c r="E202" s="56"/>
      <c r="F202" s="56"/>
    </row>
    <row r="203" spans="1:6">
      <c r="A203" s="57"/>
      <c r="B203" s="58"/>
      <c r="C203" s="57"/>
      <c r="D203" s="56"/>
      <c r="E203" s="56"/>
      <c r="F203" s="56"/>
    </row>
  </sheetData>
  <mergeCells count="62">
    <mergeCell ref="A11:A12"/>
    <mergeCell ref="B11:B12"/>
    <mergeCell ref="C11:C12"/>
    <mergeCell ref="D11:D12"/>
    <mergeCell ref="A14:A15"/>
    <mergeCell ref="B14:B15"/>
    <mergeCell ref="A16:A17"/>
    <mergeCell ref="B16:B17"/>
    <mergeCell ref="A18:A19"/>
    <mergeCell ref="B18:B19"/>
    <mergeCell ref="A20:A21"/>
    <mergeCell ref="B20:B21"/>
    <mergeCell ref="A22:A25"/>
    <mergeCell ref="B22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72:D72"/>
    <mergeCell ref="F11:F12"/>
    <mergeCell ref="E11:E12"/>
    <mergeCell ref="A61:A62"/>
    <mergeCell ref="B61:B62"/>
    <mergeCell ref="A63:A64"/>
    <mergeCell ref="B63:B64"/>
    <mergeCell ref="A65:A66"/>
    <mergeCell ref="B65:B66"/>
    <mergeCell ref="A54:A55"/>
    <mergeCell ref="B54:B55"/>
    <mergeCell ref="A56:A58"/>
    <mergeCell ref="B56:B58"/>
    <mergeCell ref="A59:A60"/>
    <mergeCell ref="B59:B60"/>
    <mergeCell ref="A48:A49"/>
    <mergeCell ref="C3:F3"/>
    <mergeCell ref="A8:F8"/>
    <mergeCell ref="A67:A68"/>
    <mergeCell ref="B67:B68"/>
    <mergeCell ref="A69:C6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  <headerFooter differentFirst="1">
    <oddHeader>&amp;C&amp;P</oddHeader>
  </headerFooter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C5" sqref="C5"/>
    </sheetView>
  </sheetViews>
  <sheetFormatPr defaultRowHeight="13.8"/>
  <cols>
    <col min="1" max="1" width="9.3984375" style="87" customWidth="1"/>
    <col min="2" max="2" width="31" style="87" customWidth="1"/>
    <col min="3" max="3" width="15.59765625" style="87" customWidth="1"/>
    <col min="4" max="4" width="15.19921875" style="107" customWidth="1"/>
    <col min="5" max="5" width="14.09765625" style="107" customWidth="1"/>
    <col min="6" max="256" width="8.69921875" style="87"/>
    <col min="257" max="257" width="9.3984375" style="87" customWidth="1"/>
    <col min="258" max="258" width="31" style="87" customWidth="1"/>
    <col min="259" max="259" width="15.59765625" style="87" customWidth="1"/>
    <col min="260" max="260" width="15.19921875" style="87" customWidth="1"/>
    <col min="261" max="261" width="14.09765625" style="87" customWidth="1"/>
    <col min="262" max="512" width="8.69921875" style="87"/>
    <col min="513" max="513" width="9.3984375" style="87" customWidth="1"/>
    <col min="514" max="514" width="31" style="87" customWidth="1"/>
    <col min="515" max="515" width="15.59765625" style="87" customWidth="1"/>
    <col min="516" max="516" width="15.19921875" style="87" customWidth="1"/>
    <col min="517" max="517" width="14.09765625" style="87" customWidth="1"/>
    <col min="518" max="768" width="8.69921875" style="87"/>
    <col min="769" max="769" width="9.3984375" style="87" customWidth="1"/>
    <col min="770" max="770" width="31" style="87" customWidth="1"/>
    <col min="771" max="771" width="15.59765625" style="87" customWidth="1"/>
    <col min="772" max="772" width="15.19921875" style="87" customWidth="1"/>
    <col min="773" max="773" width="14.09765625" style="87" customWidth="1"/>
    <col min="774" max="1024" width="8.69921875" style="87"/>
    <col min="1025" max="1025" width="9.3984375" style="87" customWidth="1"/>
    <col min="1026" max="1026" width="31" style="87" customWidth="1"/>
    <col min="1027" max="1027" width="15.59765625" style="87" customWidth="1"/>
    <col min="1028" max="1028" width="15.19921875" style="87" customWidth="1"/>
    <col min="1029" max="1029" width="14.09765625" style="87" customWidth="1"/>
    <col min="1030" max="1280" width="8.69921875" style="87"/>
    <col min="1281" max="1281" width="9.3984375" style="87" customWidth="1"/>
    <col min="1282" max="1282" width="31" style="87" customWidth="1"/>
    <col min="1283" max="1283" width="15.59765625" style="87" customWidth="1"/>
    <col min="1284" max="1284" width="15.19921875" style="87" customWidth="1"/>
    <col min="1285" max="1285" width="14.09765625" style="87" customWidth="1"/>
    <col min="1286" max="1536" width="8.69921875" style="87"/>
    <col min="1537" max="1537" width="9.3984375" style="87" customWidth="1"/>
    <col min="1538" max="1538" width="31" style="87" customWidth="1"/>
    <col min="1539" max="1539" width="15.59765625" style="87" customWidth="1"/>
    <col min="1540" max="1540" width="15.19921875" style="87" customWidth="1"/>
    <col min="1541" max="1541" width="14.09765625" style="87" customWidth="1"/>
    <col min="1542" max="1792" width="8.69921875" style="87"/>
    <col min="1793" max="1793" width="9.3984375" style="87" customWidth="1"/>
    <col min="1794" max="1794" width="31" style="87" customWidth="1"/>
    <col min="1795" max="1795" width="15.59765625" style="87" customWidth="1"/>
    <col min="1796" max="1796" width="15.19921875" style="87" customWidth="1"/>
    <col min="1797" max="1797" width="14.09765625" style="87" customWidth="1"/>
    <col min="1798" max="2048" width="8.69921875" style="87"/>
    <col min="2049" max="2049" width="9.3984375" style="87" customWidth="1"/>
    <col min="2050" max="2050" width="31" style="87" customWidth="1"/>
    <col min="2051" max="2051" width="15.59765625" style="87" customWidth="1"/>
    <col min="2052" max="2052" width="15.19921875" style="87" customWidth="1"/>
    <col min="2053" max="2053" width="14.09765625" style="87" customWidth="1"/>
    <col min="2054" max="2304" width="8.69921875" style="87"/>
    <col min="2305" max="2305" width="9.3984375" style="87" customWidth="1"/>
    <col min="2306" max="2306" width="31" style="87" customWidth="1"/>
    <col min="2307" max="2307" width="15.59765625" style="87" customWidth="1"/>
    <col min="2308" max="2308" width="15.19921875" style="87" customWidth="1"/>
    <col min="2309" max="2309" width="14.09765625" style="87" customWidth="1"/>
    <col min="2310" max="2560" width="8.69921875" style="87"/>
    <col min="2561" max="2561" width="9.3984375" style="87" customWidth="1"/>
    <col min="2562" max="2562" width="31" style="87" customWidth="1"/>
    <col min="2563" max="2563" width="15.59765625" style="87" customWidth="1"/>
    <col min="2564" max="2564" width="15.19921875" style="87" customWidth="1"/>
    <col min="2565" max="2565" width="14.09765625" style="87" customWidth="1"/>
    <col min="2566" max="2816" width="8.69921875" style="87"/>
    <col min="2817" max="2817" width="9.3984375" style="87" customWidth="1"/>
    <col min="2818" max="2818" width="31" style="87" customWidth="1"/>
    <col min="2819" max="2819" width="15.59765625" style="87" customWidth="1"/>
    <col min="2820" max="2820" width="15.19921875" style="87" customWidth="1"/>
    <col min="2821" max="2821" width="14.09765625" style="87" customWidth="1"/>
    <col min="2822" max="3072" width="8.69921875" style="87"/>
    <col min="3073" max="3073" width="9.3984375" style="87" customWidth="1"/>
    <col min="3074" max="3074" width="31" style="87" customWidth="1"/>
    <col min="3075" max="3075" width="15.59765625" style="87" customWidth="1"/>
    <col min="3076" max="3076" width="15.19921875" style="87" customWidth="1"/>
    <col min="3077" max="3077" width="14.09765625" style="87" customWidth="1"/>
    <col min="3078" max="3328" width="8.69921875" style="87"/>
    <col min="3329" max="3329" width="9.3984375" style="87" customWidth="1"/>
    <col min="3330" max="3330" width="31" style="87" customWidth="1"/>
    <col min="3331" max="3331" width="15.59765625" style="87" customWidth="1"/>
    <col min="3332" max="3332" width="15.19921875" style="87" customWidth="1"/>
    <col min="3333" max="3333" width="14.09765625" style="87" customWidth="1"/>
    <col min="3334" max="3584" width="8.69921875" style="87"/>
    <col min="3585" max="3585" width="9.3984375" style="87" customWidth="1"/>
    <col min="3586" max="3586" width="31" style="87" customWidth="1"/>
    <col min="3587" max="3587" width="15.59765625" style="87" customWidth="1"/>
    <col min="3588" max="3588" width="15.19921875" style="87" customWidth="1"/>
    <col min="3589" max="3589" width="14.09765625" style="87" customWidth="1"/>
    <col min="3590" max="3840" width="8.69921875" style="87"/>
    <col min="3841" max="3841" width="9.3984375" style="87" customWidth="1"/>
    <col min="3842" max="3842" width="31" style="87" customWidth="1"/>
    <col min="3843" max="3843" width="15.59765625" style="87" customWidth="1"/>
    <col min="3844" max="3844" width="15.19921875" style="87" customWidth="1"/>
    <col min="3845" max="3845" width="14.09765625" style="87" customWidth="1"/>
    <col min="3846" max="4096" width="8.69921875" style="87"/>
    <col min="4097" max="4097" width="9.3984375" style="87" customWidth="1"/>
    <col min="4098" max="4098" width="31" style="87" customWidth="1"/>
    <col min="4099" max="4099" width="15.59765625" style="87" customWidth="1"/>
    <col min="4100" max="4100" width="15.19921875" style="87" customWidth="1"/>
    <col min="4101" max="4101" width="14.09765625" style="87" customWidth="1"/>
    <col min="4102" max="4352" width="8.69921875" style="87"/>
    <col min="4353" max="4353" width="9.3984375" style="87" customWidth="1"/>
    <col min="4354" max="4354" width="31" style="87" customWidth="1"/>
    <col min="4355" max="4355" width="15.59765625" style="87" customWidth="1"/>
    <col min="4356" max="4356" width="15.19921875" style="87" customWidth="1"/>
    <col min="4357" max="4357" width="14.09765625" style="87" customWidth="1"/>
    <col min="4358" max="4608" width="8.69921875" style="87"/>
    <col min="4609" max="4609" width="9.3984375" style="87" customWidth="1"/>
    <col min="4610" max="4610" width="31" style="87" customWidth="1"/>
    <col min="4611" max="4611" width="15.59765625" style="87" customWidth="1"/>
    <col min="4612" max="4612" width="15.19921875" style="87" customWidth="1"/>
    <col min="4613" max="4613" width="14.09765625" style="87" customWidth="1"/>
    <col min="4614" max="4864" width="8.69921875" style="87"/>
    <col min="4865" max="4865" width="9.3984375" style="87" customWidth="1"/>
    <col min="4866" max="4866" width="31" style="87" customWidth="1"/>
    <col min="4867" max="4867" width="15.59765625" style="87" customWidth="1"/>
    <col min="4868" max="4868" width="15.19921875" style="87" customWidth="1"/>
    <col min="4869" max="4869" width="14.09765625" style="87" customWidth="1"/>
    <col min="4870" max="5120" width="8.69921875" style="87"/>
    <col min="5121" max="5121" width="9.3984375" style="87" customWidth="1"/>
    <col min="5122" max="5122" width="31" style="87" customWidth="1"/>
    <col min="5123" max="5123" width="15.59765625" style="87" customWidth="1"/>
    <col min="5124" max="5124" width="15.19921875" style="87" customWidth="1"/>
    <col min="5125" max="5125" width="14.09765625" style="87" customWidth="1"/>
    <col min="5126" max="5376" width="8.69921875" style="87"/>
    <col min="5377" max="5377" width="9.3984375" style="87" customWidth="1"/>
    <col min="5378" max="5378" width="31" style="87" customWidth="1"/>
    <col min="5379" max="5379" width="15.59765625" style="87" customWidth="1"/>
    <col min="5380" max="5380" width="15.19921875" style="87" customWidth="1"/>
    <col min="5381" max="5381" width="14.09765625" style="87" customWidth="1"/>
    <col min="5382" max="5632" width="8.69921875" style="87"/>
    <col min="5633" max="5633" width="9.3984375" style="87" customWidth="1"/>
    <col min="5634" max="5634" width="31" style="87" customWidth="1"/>
    <col min="5635" max="5635" width="15.59765625" style="87" customWidth="1"/>
    <col min="5636" max="5636" width="15.19921875" style="87" customWidth="1"/>
    <col min="5637" max="5637" width="14.09765625" style="87" customWidth="1"/>
    <col min="5638" max="5888" width="8.69921875" style="87"/>
    <col min="5889" max="5889" width="9.3984375" style="87" customWidth="1"/>
    <col min="5890" max="5890" width="31" style="87" customWidth="1"/>
    <col min="5891" max="5891" width="15.59765625" style="87" customWidth="1"/>
    <col min="5892" max="5892" width="15.19921875" style="87" customWidth="1"/>
    <col min="5893" max="5893" width="14.09765625" style="87" customWidth="1"/>
    <col min="5894" max="6144" width="8.69921875" style="87"/>
    <col min="6145" max="6145" width="9.3984375" style="87" customWidth="1"/>
    <col min="6146" max="6146" width="31" style="87" customWidth="1"/>
    <col min="6147" max="6147" width="15.59765625" style="87" customWidth="1"/>
    <col min="6148" max="6148" width="15.19921875" style="87" customWidth="1"/>
    <col min="6149" max="6149" width="14.09765625" style="87" customWidth="1"/>
    <col min="6150" max="6400" width="8.69921875" style="87"/>
    <col min="6401" max="6401" width="9.3984375" style="87" customWidth="1"/>
    <col min="6402" max="6402" width="31" style="87" customWidth="1"/>
    <col min="6403" max="6403" width="15.59765625" style="87" customWidth="1"/>
    <col min="6404" max="6404" width="15.19921875" style="87" customWidth="1"/>
    <col min="6405" max="6405" width="14.09765625" style="87" customWidth="1"/>
    <col min="6406" max="6656" width="8.69921875" style="87"/>
    <col min="6657" max="6657" width="9.3984375" style="87" customWidth="1"/>
    <col min="6658" max="6658" width="31" style="87" customWidth="1"/>
    <col min="6659" max="6659" width="15.59765625" style="87" customWidth="1"/>
    <col min="6660" max="6660" width="15.19921875" style="87" customWidth="1"/>
    <col min="6661" max="6661" width="14.09765625" style="87" customWidth="1"/>
    <col min="6662" max="6912" width="8.69921875" style="87"/>
    <col min="6913" max="6913" width="9.3984375" style="87" customWidth="1"/>
    <col min="6914" max="6914" width="31" style="87" customWidth="1"/>
    <col min="6915" max="6915" width="15.59765625" style="87" customWidth="1"/>
    <col min="6916" max="6916" width="15.19921875" style="87" customWidth="1"/>
    <col min="6917" max="6917" width="14.09765625" style="87" customWidth="1"/>
    <col min="6918" max="7168" width="8.69921875" style="87"/>
    <col min="7169" max="7169" width="9.3984375" style="87" customWidth="1"/>
    <col min="7170" max="7170" width="31" style="87" customWidth="1"/>
    <col min="7171" max="7171" width="15.59765625" style="87" customWidth="1"/>
    <col min="7172" max="7172" width="15.19921875" style="87" customWidth="1"/>
    <col min="7173" max="7173" width="14.09765625" style="87" customWidth="1"/>
    <col min="7174" max="7424" width="8.69921875" style="87"/>
    <col min="7425" max="7425" width="9.3984375" style="87" customWidth="1"/>
    <col min="7426" max="7426" width="31" style="87" customWidth="1"/>
    <col min="7427" max="7427" width="15.59765625" style="87" customWidth="1"/>
    <col min="7428" max="7428" width="15.19921875" style="87" customWidth="1"/>
    <col min="7429" max="7429" width="14.09765625" style="87" customWidth="1"/>
    <col min="7430" max="7680" width="8.69921875" style="87"/>
    <col min="7681" max="7681" width="9.3984375" style="87" customWidth="1"/>
    <col min="7682" max="7682" width="31" style="87" customWidth="1"/>
    <col min="7683" max="7683" width="15.59765625" style="87" customWidth="1"/>
    <col min="7684" max="7684" width="15.19921875" style="87" customWidth="1"/>
    <col min="7685" max="7685" width="14.09765625" style="87" customWidth="1"/>
    <col min="7686" max="7936" width="8.69921875" style="87"/>
    <col min="7937" max="7937" width="9.3984375" style="87" customWidth="1"/>
    <col min="7938" max="7938" width="31" style="87" customWidth="1"/>
    <col min="7939" max="7939" width="15.59765625" style="87" customWidth="1"/>
    <col min="7940" max="7940" width="15.19921875" style="87" customWidth="1"/>
    <col min="7941" max="7941" width="14.09765625" style="87" customWidth="1"/>
    <col min="7942" max="8192" width="8.69921875" style="87"/>
    <col min="8193" max="8193" width="9.3984375" style="87" customWidth="1"/>
    <col min="8194" max="8194" width="31" style="87" customWidth="1"/>
    <col min="8195" max="8195" width="15.59765625" style="87" customWidth="1"/>
    <col min="8196" max="8196" width="15.19921875" style="87" customWidth="1"/>
    <col min="8197" max="8197" width="14.09765625" style="87" customWidth="1"/>
    <col min="8198" max="8448" width="8.69921875" style="87"/>
    <col min="8449" max="8449" width="9.3984375" style="87" customWidth="1"/>
    <col min="8450" max="8450" width="31" style="87" customWidth="1"/>
    <col min="8451" max="8451" width="15.59765625" style="87" customWidth="1"/>
    <col min="8452" max="8452" width="15.19921875" style="87" customWidth="1"/>
    <col min="8453" max="8453" width="14.09765625" style="87" customWidth="1"/>
    <col min="8454" max="8704" width="8.69921875" style="87"/>
    <col min="8705" max="8705" width="9.3984375" style="87" customWidth="1"/>
    <col min="8706" max="8706" width="31" style="87" customWidth="1"/>
    <col min="8707" max="8707" width="15.59765625" style="87" customWidth="1"/>
    <col min="8708" max="8708" width="15.19921875" style="87" customWidth="1"/>
    <col min="8709" max="8709" width="14.09765625" style="87" customWidth="1"/>
    <col min="8710" max="8960" width="8.69921875" style="87"/>
    <col min="8961" max="8961" width="9.3984375" style="87" customWidth="1"/>
    <col min="8962" max="8962" width="31" style="87" customWidth="1"/>
    <col min="8963" max="8963" width="15.59765625" style="87" customWidth="1"/>
    <col min="8964" max="8964" width="15.19921875" style="87" customWidth="1"/>
    <col min="8965" max="8965" width="14.09765625" style="87" customWidth="1"/>
    <col min="8966" max="9216" width="8.69921875" style="87"/>
    <col min="9217" max="9217" width="9.3984375" style="87" customWidth="1"/>
    <col min="9218" max="9218" width="31" style="87" customWidth="1"/>
    <col min="9219" max="9219" width="15.59765625" style="87" customWidth="1"/>
    <col min="9220" max="9220" width="15.19921875" style="87" customWidth="1"/>
    <col min="9221" max="9221" width="14.09765625" style="87" customWidth="1"/>
    <col min="9222" max="9472" width="8.69921875" style="87"/>
    <col min="9473" max="9473" width="9.3984375" style="87" customWidth="1"/>
    <col min="9474" max="9474" width="31" style="87" customWidth="1"/>
    <col min="9475" max="9475" width="15.59765625" style="87" customWidth="1"/>
    <col min="9476" max="9476" width="15.19921875" style="87" customWidth="1"/>
    <col min="9477" max="9477" width="14.09765625" style="87" customWidth="1"/>
    <col min="9478" max="9728" width="8.69921875" style="87"/>
    <col min="9729" max="9729" width="9.3984375" style="87" customWidth="1"/>
    <col min="9730" max="9730" width="31" style="87" customWidth="1"/>
    <col min="9731" max="9731" width="15.59765625" style="87" customWidth="1"/>
    <col min="9732" max="9732" width="15.19921875" style="87" customWidth="1"/>
    <col min="9733" max="9733" width="14.09765625" style="87" customWidth="1"/>
    <col min="9734" max="9984" width="8.69921875" style="87"/>
    <col min="9985" max="9985" width="9.3984375" style="87" customWidth="1"/>
    <col min="9986" max="9986" width="31" style="87" customWidth="1"/>
    <col min="9987" max="9987" width="15.59765625" style="87" customWidth="1"/>
    <col min="9988" max="9988" width="15.19921875" style="87" customWidth="1"/>
    <col min="9989" max="9989" width="14.09765625" style="87" customWidth="1"/>
    <col min="9990" max="10240" width="8.69921875" style="87"/>
    <col min="10241" max="10241" width="9.3984375" style="87" customWidth="1"/>
    <col min="10242" max="10242" width="31" style="87" customWidth="1"/>
    <col min="10243" max="10243" width="15.59765625" style="87" customWidth="1"/>
    <col min="10244" max="10244" width="15.19921875" style="87" customWidth="1"/>
    <col min="10245" max="10245" width="14.09765625" style="87" customWidth="1"/>
    <col min="10246" max="10496" width="8.69921875" style="87"/>
    <col min="10497" max="10497" width="9.3984375" style="87" customWidth="1"/>
    <col min="10498" max="10498" width="31" style="87" customWidth="1"/>
    <col min="10499" max="10499" width="15.59765625" style="87" customWidth="1"/>
    <col min="10500" max="10500" width="15.19921875" style="87" customWidth="1"/>
    <col min="10501" max="10501" width="14.09765625" style="87" customWidth="1"/>
    <col min="10502" max="10752" width="8.69921875" style="87"/>
    <col min="10753" max="10753" width="9.3984375" style="87" customWidth="1"/>
    <col min="10754" max="10754" width="31" style="87" customWidth="1"/>
    <col min="10755" max="10755" width="15.59765625" style="87" customWidth="1"/>
    <col min="10756" max="10756" width="15.19921875" style="87" customWidth="1"/>
    <col min="10757" max="10757" width="14.09765625" style="87" customWidth="1"/>
    <col min="10758" max="11008" width="8.69921875" style="87"/>
    <col min="11009" max="11009" width="9.3984375" style="87" customWidth="1"/>
    <col min="11010" max="11010" width="31" style="87" customWidth="1"/>
    <col min="11011" max="11011" width="15.59765625" style="87" customWidth="1"/>
    <col min="11012" max="11012" width="15.19921875" style="87" customWidth="1"/>
    <col min="11013" max="11013" width="14.09765625" style="87" customWidth="1"/>
    <col min="11014" max="11264" width="8.69921875" style="87"/>
    <col min="11265" max="11265" width="9.3984375" style="87" customWidth="1"/>
    <col min="11266" max="11266" width="31" style="87" customWidth="1"/>
    <col min="11267" max="11267" width="15.59765625" style="87" customWidth="1"/>
    <col min="11268" max="11268" width="15.19921875" style="87" customWidth="1"/>
    <col min="11269" max="11269" width="14.09765625" style="87" customWidth="1"/>
    <col min="11270" max="11520" width="8.69921875" style="87"/>
    <col min="11521" max="11521" width="9.3984375" style="87" customWidth="1"/>
    <col min="11522" max="11522" width="31" style="87" customWidth="1"/>
    <col min="11523" max="11523" width="15.59765625" style="87" customWidth="1"/>
    <col min="11524" max="11524" width="15.19921875" style="87" customWidth="1"/>
    <col min="11525" max="11525" width="14.09765625" style="87" customWidth="1"/>
    <col min="11526" max="11776" width="8.69921875" style="87"/>
    <col min="11777" max="11777" width="9.3984375" style="87" customWidth="1"/>
    <col min="11778" max="11778" width="31" style="87" customWidth="1"/>
    <col min="11779" max="11779" width="15.59765625" style="87" customWidth="1"/>
    <col min="11780" max="11780" width="15.19921875" style="87" customWidth="1"/>
    <col min="11781" max="11781" width="14.09765625" style="87" customWidth="1"/>
    <col min="11782" max="12032" width="8.69921875" style="87"/>
    <col min="12033" max="12033" width="9.3984375" style="87" customWidth="1"/>
    <col min="12034" max="12034" width="31" style="87" customWidth="1"/>
    <col min="12035" max="12035" width="15.59765625" style="87" customWidth="1"/>
    <col min="12036" max="12036" width="15.19921875" style="87" customWidth="1"/>
    <col min="12037" max="12037" width="14.09765625" style="87" customWidth="1"/>
    <col min="12038" max="12288" width="8.69921875" style="87"/>
    <col min="12289" max="12289" width="9.3984375" style="87" customWidth="1"/>
    <col min="12290" max="12290" width="31" style="87" customWidth="1"/>
    <col min="12291" max="12291" width="15.59765625" style="87" customWidth="1"/>
    <col min="12292" max="12292" width="15.19921875" style="87" customWidth="1"/>
    <col min="12293" max="12293" width="14.09765625" style="87" customWidth="1"/>
    <col min="12294" max="12544" width="8.69921875" style="87"/>
    <col min="12545" max="12545" width="9.3984375" style="87" customWidth="1"/>
    <col min="12546" max="12546" width="31" style="87" customWidth="1"/>
    <col min="12547" max="12547" width="15.59765625" style="87" customWidth="1"/>
    <col min="12548" max="12548" width="15.19921875" style="87" customWidth="1"/>
    <col min="12549" max="12549" width="14.09765625" style="87" customWidth="1"/>
    <col min="12550" max="12800" width="8.69921875" style="87"/>
    <col min="12801" max="12801" width="9.3984375" style="87" customWidth="1"/>
    <col min="12802" max="12802" width="31" style="87" customWidth="1"/>
    <col min="12803" max="12803" width="15.59765625" style="87" customWidth="1"/>
    <col min="12804" max="12804" width="15.19921875" style="87" customWidth="1"/>
    <col min="12805" max="12805" width="14.09765625" style="87" customWidth="1"/>
    <col min="12806" max="13056" width="8.69921875" style="87"/>
    <col min="13057" max="13057" width="9.3984375" style="87" customWidth="1"/>
    <col min="13058" max="13058" width="31" style="87" customWidth="1"/>
    <col min="13059" max="13059" width="15.59765625" style="87" customWidth="1"/>
    <col min="13060" max="13060" width="15.19921875" style="87" customWidth="1"/>
    <col min="13061" max="13061" width="14.09765625" style="87" customWidth="1"/>
    <col min="13062" max="13312" width="8.69921875" style="87"/>
    <col min="13313" max="13313" width="9.3984375" style="87" customWidth="1"/>
    <col min="13314" max="13314" width="31" style="87" customWidth="1"/>
    <col min="13315" max="13315" width="15.59765625" style="87" customWidth="1"/>
    <col min="13316" max="13316" width="15.19921875" style="87" customWidth="1"/>
    <col min="13317" max="13317" width="14.09765625" style="87" customWidth="1"/>
    <col min="13318" max="13568" width="8.69921875" style="87"/>
    <col min="13569" max="13569" width="9.3984375" style="87" customWidth="1"/>
    <col min="13570" max="13570" width="31" style="87" customWidth="1"/>
    <col min="13571" max="13571" width="15.59765625" style="87" customWidth="1"/>
    <col min="13572" max="13572" width="15.19921875" style="87" customWidth="1"/>
    <col min="13573" max="13573" width="14.09765625" style="87" customWidth="1"/>
    <col min="13574" max="13824" width="8.69921875" style="87"/>
    <col min="13825" max="13825" width="9.3984375" style="87" customWidth="1"/>
    <col min="13826" max="13826" width="31" style="87" customWidth="1"/>
    <col min="13827" max="13827" width="15.59765625" style="87" customWidth="1"/>
    <col min="13828" max="13828" width="15.19921875" style="87" customWidth="1"/>
    <col min="13829" max="13829" width="14.09765625" style="87" customWidth="1"/>
    <col min="13830" max="14080" width="8.69921875" style="87"/>
    <col min="14081" max="14081" width="9.3984375" style="87" customWidth="1"/>
    <col min="14082" max="14082" width="31" style="87" customWidth="1"/>
    <col min="14083" max="14083" width="15.59765625" style="87" customWidth="1"/>
    <col min="14084" max="14084" width="15.19921875" style="87" customWidth="1"/>
    <col min="14085" max="14085" width="14.09765625" style="87" customWidth="1"/>
    <col min="14086" max="14336" width="8.69921875" style="87"/>
    <col min="14337" max="14337" width="9.3984375" style="87" customWidth="1"/>
    <col min="14338" max="14338" width="31" style="87" customWidth="1"/>
    <col min="14339" max="14339" width="15.59765625" style="87" customWidth="1"/>
    <col min="14340" max="14340" width="15.19921875" style="87" customWidth="1"/>
    <col min="14341" max="14341" width="14.09765625" style="87" customWidth="1"/>
    <col min="14342" max="14592" width="8.69921875" style="87"/>
    <col min="14593" max="14593" width="9.3984375" style="87" customWidth="1"/>
    <col min="14594" max="14594" width="31" style="87" customWidth="1"/>
    <col min="14595" max="14595" width="15.59765625" style="87" customWidth="1"/>
    <col min="14596" max="14596" width="15.19921875" style="87" customWidth="1"/>
    <col min="14597" max="14597" width="14.09765625" style="87" customWidth="1"/>
    <col min="14598" max="14848" width="8.69921875" style="87"/>
    <col min="14849" max="14849" width="9.3984375" style="87" customWidth="1"/>
    <col min="14850" max="14850" width="31" style="87" customWidth="1"/>
    <col min="14851" max="14851" width="15.59765625" style="87" customWidth="1"/>
    <col min="14852" max="14852" width="15.19921875" style="87" customWidth="1"/>
    <col min="14853" max="14853" width="14.09765625" style="87" customWidth="1"/>
    <col min="14854" max="15104" width="8.69921875" style="87"/>
    <col min="15105" max="15105" width="9.3984375" style="87" customWidth="1"/>
    <col min="15106" max="15106" width="31" style="87" customWidth="1"/>
    <col min="15107" max="15107" width="15.59765625" style="87" customWidth="1"/>
    <col min="15108" max="15108" width="15.19921875" style="87" customWidth="1"/>
    <col min="15109" max="15109" width="14.09765625" style="87" customWidth="1"/>
    <col min="15110" max="15360" width="8.69921875" style="87"/>
    <col min="15361" max="15361" width="9.3984375" style="87" customWidth="1"/>
    <col min="15362" max="15362" width="31" style="87" customWidth="1"/>
    <col min="15363" max="15363" width="15.59765625" style="87" customWidth="1"/>
    <col min="15364" max="15364" width="15.19921875" style="87" customWidth="1"/>
    <col min="15365" max="15365" width="14.09765625" style="87" customWidth="1"/>
    <col min="15366" max="15616" width="8.69921875" style="87"/>
    <col min="15617" max="15617" width="9.3984375" style="87" customWidth="1"/>
    <col min="15618" max="15618" width="31" style="87" customWidth="1"/>
    <col min="15619" max="15619" width="15.59765625" style="87" customWidth="1"/>
    <col min="15620" max="15620" width="15.19921875" style="87" customWidth="1"/>
    <col min="15621" max="15621" width="14.09765625" style="87" customWidth="1"/>
    <col min="15622" max="15872" width="8.69921875" style="87"/>
    <col min="15873" max="15873" width="9.3984375" style="87" customWidth="1"/>
    <col min="15874" max="15874" width="31" style="87" customWidth="1"/>
    <col min="15875" max="15875" width="15.59765625" style="87" customWidth="1"/>
    <col min="15876" max="15876" width="15.19921875" style="87" customWidth="1"/>
    <col min="15877" max="15877" width="14.09765625" style="87" customWidth="1"/>
    <col min="15878" max="16128" width="8.69921875" style="87"/>
    <col min="16129" max="16129" width="9.3984375" style="87" customWidth="1"/>
    <col min="16130" max="16130" width="31" style="87" customWidth="1"/>
    <col min="16131" max="16131" width="15.59765625" style="87" customWidth="1"/>
    <col min="16132" max="16132" width="15.19921875" style="87" customWidth="1"/>
    <col min="16133" max="16133" width="14.09765625" style="87" customWidth="1"/>
    <col min="16134" max="16384" width="8.69921875" style="87"/>
  </cols>
  <sheetData>
    <row r="1" spans="1:8" ht="14.4">
      <c r="C1" s="86" t="s">
        <v>527</v>
      </c>
      <c r="D1" s="88"/>
      <c r="E1" s="89"/>
    </row>
    <row r="2" spans="1:8" ht="14.4">
      <c r="C2" s="86" t="s">
        <v>481</v>
      </c>
      <c r="D2" s="88"/>
      <c r="E2" s="88"/>
    </row>
    <row r="3" spans="1:8">
      <c r="C3" s="347" t="s">
        <v>562</v>
      </c>
      <c r="D3" s="347"/>
      <c r="E3" s="347"/>
    </row>
    <row r="4" spans="1:8">
      <c r="C4" s="347"/>
      <c r="D4" s="347"/>
      <c r="E4" s="347"/>
    </row>
    <row r="5" spans="1:8" ht="14.4">
      <c r="C5" s="269" t="s">
        <v>798</v>
      </c>
      <c r="D5" s="88"/>
      <c r="E5" s="88"/>
    </row>
    <row r="7" spans="1:8">
      <c r="A7" s="90"/>
      <c r="B7" s="90"/>
      <c r="C7" s="90"/>
      <c r="D7" s="91"/>
      <c r="E7" s="91"/>
      <c r="F7" s="90"/>
      <c r="G7" s="90"/>
      <c r="H7" s="90"/>
    </row>
    <row r="8" spans="1:8" ht="60.6" customHeight="1">
      <c r="A8" s="348" t="s">
        <v>563</v>
      </c>
      <c r="B8" s="348"/>
      <c r="C8" s="348"/>
      <c r="D8" s="348"/>
      <c r="E8" s="348"/>
      <c r="F8" s="90"/>
      <c r="G8" s="90"/>
      <c r="H8" s="90"/>
    </row>
    <row r="9" spans="1:8">
      <c r="A9" s="90"/>
      <c r="B9" s="90"/>
      <c r="C9" s="90"/>
      <c r="D9" s="91"/>
      <c r="E9" s="91"/>
      <c r="F9" s="90"/>
      <c r="G9" s="90"/>
      <c r="H9" s="90"/>
    </row>
    <row r="10" spans="1:8">
      <c r="A10" s="90"/>
      <c r="B10" s="90"/>
      <c r="D10" s="91"/>
      <c r="E10" s="92" t="s">
        <v>528</v>
      </c>
      <c r="F10" s="90"/>
      <c r="G10" s="90"/>
      <c r="H10" s="90"/>
    </row>
    <row r="11" spans="1:8" ht="34.950000000000003" customHeight="1">
      <c r="A11" s="349" t="s">
        <v>529</v>
      </c>
      <c r="B11" s="351" t="s">
        <v>530</v>
      </c>
      <c r="C11" s="353" t="s">
        <v>531</v>
      </c>
      <c r="D11" s="354"/>
      <c r="E11" s="354"/>
      <c r="F11" s="90"/>
      <c r="G11" s="90"/>
      <c r="H11" s="90"/>
    </row>
    <row r="12" spans="1:8" ht="31.2">
      <c r="A12" s="350"/>
      <c r="B12" s="352"/>
      <c r="C12" s="93" t="s">
        <v>497</v>
      </c>
      <c r="D12" s="94" t="s">
        <v>479</v>
      </c>
      <c r="E12" s="95" t="s">
        <v>478</v>
      </c>
      <c r="F12" s="90"/>
      <c r="G12" s="90"/>
      <c r="H12" s="90"/>
    </row>
    <row r="13" spans="1:8" ht="18">
      <c r="A13" s="96">
        <v>1</v>
      </c>
      <c r="B13" s="97" t="s">
        <v>532</v>
      </c>
      <c r="C13" s="98">
        <v>726.5</v>
      </c>
      <c r="D13" s="98">
        <v>346.6</v>
      </c>
      <c r="E13" s="99">
        <f>D13/C13</f>
        <v>0.47708189951823815</v>
      </c>
      <c r="F13" s="90"/>
      <c r="G13" s="90"/>
      <c r="H13" s="90"/>
    </row>
    <row r="14" spans="1:8" ht="18">
      <c r="A14" s="96">
        <v>2</v>
      </c>
      <c r="B14" s="97" t="s">
        <v>533</v>
      </c>
      <c r="C14" s="98">
        <v>3886.7</v>
      </c>
      <c r="D14" s="100">
        <v>1954.8</v>
      </c>
      <c r="E14" s="99">
        <f t="shared" ref="E14:E31" si="0">D14/C14</f>
        <v>0.50294594385982971</v>
      </c>
      <c r="F14" s="90"/>
      <c r="G14" s="90"/>
      <c r="H14" s="90"/>
    </row>
    <row r="15" spans="1:8" ht="18">
      <c r="A15" s="96">
        <v>3</v>
      </c>
      <c r="B15" s="97" t="s">
        <v>534</v>
      </c>
      <c r="C15" s="98">
        <v>3246.5</v>
      </c>
      <c r="D15" s="100">
        <v>1632.4</v>
      </c>
      <c r="E15" s="99">
        <f t="shared" si="0"/>
        <v>0.50281841983674724</v>
      </c>
      <c r="F15" s="90"/>
      <c r="G15" s="90"/>
      <c r="H15" s="90"/>
    </row>
    <row r="16" spans="1:8" ht="18">
      <c r="A16" s="96">
        <v>4</v>
      </c>
      <c r="B16" s="97" t="s">
        <v>535</v>
      </c>
      <c r="C16" s="98">
        <v>5309.1</v>
      </c>
      <c r="D16" s="100">
        <v>2669.4</v>
      </c>
      <c r="E16" s="99">
        <f t="shared" si="0"/>
        <v>0.50279708425156799</v>
      </c>
      <c r="F16" s="90"/>
      <c r="G16" s="90"/>
      <c r="H16" s="90"/>
    </row>
    <row r="17" spans="1:8" ht="18">
      <c r="A17" s="96">
        <v>5</v>
      </c>
      <c r="B17" s="97" t="s">
        <v>536</v>
      </c>
      <c r="C17" s="98">
        <v>1389.7</v>
      </c>
      <c r="D17" s="100">
        <v>687.4</v>
      </c>
      <c r="E17" s="99">
        <f t="shared" si="0"/>
        <v>0.49463913074764332</v>
      </c>
      <c r="F17" s="90"/>
      <c r="G17" s="90"/>
      <c r="H17" s="90"/>
    </row>
    <row r="18" spans="1:8" ht="18">
      <c r="A18" s="96">
        <v>6</v>
      </c>
      <c r="B18" s="97" t="s">
        <v>537</v>
      </c>
      <c r="C18" s="98">
        <v>1794.7</v>
      </c>
      <c r="D18" s="100">
        <v>903.4</v>
      </c>
      <c r="E18" s="99">
        <f t="shared" si="0"/>
        <v>0.50337103694210728</v>
      </c>
      <c r="F18" s="90"/>
      <c r="G18" s="90"/>
      <c r="H18" s="90"/>
    </row>
    <row r="19" spans="1:8" ht="18">
      <c r="A19" s="96">
        <v>7</v>
      </c>
      <c r="B19" s="97" t="s">
        <v>538</v>
      </c>
      <c r="C19" s="98">
        <v>2962.1</v>
      </c>
      <c r="D19" s="100">
        <v>1483.8</v>
      </c>
      <c r="E19" s="99">
        <f t="shared" si="0"/>
        <v>0.50092839539515888</v>
      </c>
      <c r="F19" s="90"/>
      <c r="G19" s="90"/>
      <c r="H19" s="90"/>
    </row>
    <row r="20" spans="1:8" ht="18">
      <c r="A20" s="96">
        <v>8</v>
      </c>
      <c r="B20" s="97" t="s">
        <v>539</v>
      </c>
      <c r="C20" s="98">
        <v>5311.2</v>
      </c>
      <c r="D20" s="100">
        <v>2639</v>
      </c>
      <c r="E20" s="99">
        <f t="shared" si="0"/>
        <v>0.49687452929658082</v>
      </c>
      <c r="F20" s="90"/>
      <c r="G20" s="90"/>
      <c r="H20" s="90"/>
    </row>
    <row r="21" spans="1:8" ht="18">
      <c r="A21" s="96">
        <v>9</v>
      </c>
      <c r="B21" s="97" t="s">
        <v>540</v>
      </c>
      <c r="C21" s="98">
        <v>2479.6999999999998</v>
      </c>
      <c r="D21" s="100">
        <v>1246.3</v>
      </c>
      <c r="E21" s="99">
        <f t="shared" si="0"/>
        <v>0.50260112110335931</v>
      </c>
      <c r="F21" s="90"/>
      <c r="G21" s="90"/>
      <c r="H21" s="90"/>
    </row>
    <row r="22" spans="1:8" ht="18">
      <c r="A22" s="96">
        <v>10</v>
      </c>
      <c r="B22" s="97" t="s">
        <v>541</v>
      </c>
      <c r="C22" s="98">
        <v>4128.3999999999996</v>
      </c>
      <c r="D22" s="100">
        <v>2160.5</v>
      </c>
      <c r="E22" s="99">
        <f t="shared" si="0"/>
        <v>0.52332622807867457</v>
      </c>
      <c r="F22" s="90"/>
      <c r="G22" s="90"/>
      <c r="H22" s="90"/>
    </row>
    <row r="23" spans="1:8" ht="18">
      <c r="A23" s="96">
        <v>11</v>
      </c>
      <c r="B23" s="97" t="s">
        <v>542</v>
      </c>
      <c r="C23" s="98">
        <v>2255.6</v>
      </c>
      <c r="D23" s="100">
        <v>1134.4000000000001</v>
      </c>
      <c r="E23" s="99">
        <f t="shared" si="0"/>
        <v>0.5029260507182125</v>
      </c>
      <c r="F23" s="90"/>
      <c r="G23" s="90"/>
      <c r="H23" s="90"/>
    </row>
    <row r="24" spans="1:8" ht="18">
      <c r="A24" s="96">
        <v>12</v>
      </c>
      <c r="B24" s="97" t="s">
        <v>543</v>
      </c>
      <c r="C24" s="98">
        <v>1980.4</v>
      </c>
      <c r="D24" s="100">
        <v>996.4</v>
      </c>
      <c r="E24" s="99">
        <f t="shared" si="0"/>
        <v>0.50313068067057154</v>
      </c>
      <c r="F24" s="90"/>
      <c r="G24" s="90"/>
      <c r="H24" s="90"/>
    </row>
    <row r="25" spans="1:8" ht="18">
      <c r="A25" s="96">
        <v>13</v>
      </c>
      <c r="B25" s="97" t="s">
        <v>544</v>
      </c>
      <c r="C25" s="98">
        <v>4290.5</v>
      </c>
      <c r="D25" s="100">
        <v>2155.8000000000002</v>
      </c>
      <c r="E25" s="99">
        <f t="shared" si="0"/>
        <v>0.5024589208716933</v>
      </c>
      <c r="F25" s="90"/>
      <c r="G25" s="90"/>
      <c r="H25" s="90"/>
    </row>
    <row r="26" spans="1:8" ht="18">
      <c r="A26" s="96">
        <v>14</v>
      </c>
      <c r="B26" s="97" t="s">
        <v>545</v>
      </c>
      <c r="C26" s="98">
        <v>2512.3000000000002</v>
      </c>
      <c r="D26" s="100">
        <v>1448.3</v>
      </c>
      <c r="E26" s="99">
        <f t="shared" si="0"/>
        <v>0.57648370019504036</v>
      </c>
      <c r="F26" s="90"/>
      <c r="G26" s="90"/>
      <c r="H26" s="90"/>
    </row>
    <row r="27" spans="1:8" ht="18">
      <c r="A27" s="96">
        <v>15</v>
      </c>
      <c r="B27" s="97" t="s">
        <v>546</v>
      </c>
      <c r="C27" s="98">
        <v>2601</v>
      </c>
      <c r="D27" s="100">
        <v>1311.9</v>
      </c>
      <c r="E27" s="99">
        <f t="shared" si="0"/>
        <v>0.50438292964244524</v>
      </c>
      <c r="F27" s="90"/>
      <c r="G27" s="90"/>
      <c r="H27" s="90"/>
    </row>
    <row r="28" spans="1:8" ht="18">
      <c r="A28" s="96">
        <v>16</v>
      </c>
      <c r="B28" s="97" t="s">
        <v>547</v>
      </c>
      <c r="C28" s="98">
        <v>1596.3</v>
      </c>
      <c r="D28" s="100">
        <v>804.6</v>
      </c>
      <c r="E28" s="99">
        <f t="shared" si="0"/>
        <v>0.50404059387333211</v>
      </c>
      <c r="F28" s="90"/>
      <c r="G28" s="90"/>
      <c r="H28" s="90"/>
    </row>
    <row r="29" spans="1:8" ht="18">
      <c r="A29" s="96">
        <v>17</v>
      </c>
      <c r="B29" s="97" t="s">
        <v>548</v>
      </c>
      <c r="C29" s="98">
        <v>1750.1</v>
      </c>
      <c r="D29" s="101">
        <v>880.6</v>
      </c>
      <c r="E29" s="99">
        <f t="shared" si="0"/>
        <v>0.5031712473572939</v>
      </c>
    </row>
    <row r="30" spans="1:8" ht="19.5" customHeight="1">
      <c r="A30" s="96">
        <v>18</v>
      </c>
      <c r="B30" s="97" t="s">
        <v>549</v>
      </c>
      <c r="C30" s="98">
        <v>3864.2</v>
      </c>
      <c r="D30" s="101">
        <v>1938.1</v>
      </c>
      <c r="E30" s="99">
        <f t="shared" si="0"/>
        <v>0.50155271466280216</v>
      </c>
    </row>
    <row r="31" spans="1:8" ht="18">
      <c r="A31" s="102" t="s">
        <v>550</v>
      </c>
      <c r="B31" s="103" t="s">
        <v>551</v>
      </c>
      <c r="C31" s="104">
        <f>C13+C14+C15+C16+C17+C18+C19+C20+C21+C22+C23+C24+C25+C26+C27+C28+C29+C30</f>
        <v>52085</v>
      </c>
      <c r="D31" s="104">
        <f>D13+D14+D15+D16+D17+D18+D19+D20+D21+D22+D23+D24+D25+D26+D27+D28+D29+D30</f>
        <v>26393.699999999997</v>
      </c>
      <c r="E31" s="105">
        <f t="shared" si="0"/>
        <v>0.50674282422962458</v>
      </c>
    </row>
    <row r="32" spans="1:8">
      <c r="A32" s="106"/>
      <c r="B32" s="106"/>
      <c r="C32" s="106"/>
    </row>
    <row r="33" spans="1:9">
      <c r="A33" s="106"/>
      <c r="B33" s="106"/>
      <c r="C33" s="106"/>
    </row>
    <row r="34" spans="1:9">
      <c r="A34" s="106"/>
      <c r="B34" s="106"/>
      <c r="C34" s="106"/>
    </row>
    <row r="35" spans="1:9" s="108" customFormat="1" ht="15.6">
      <c r="A35" s="108" t="s">
        <v>493</v>
      </c>
      <c r="B35" s="109"/>
      <c r="C35" s="109"/>
      <c r="D35" s="346" t="s">
        <v>494</v>
      </c>
      <c r="E35" s="346"/>
      <c r="G35" s="110"/>
      <c r="H35" s="110"/>
      <c r="I35" s="110"/>
    </row>
  </sheetData>
  <mergeCells count="6">
    <mergeCell ref="D35:E35"/>
    <mergeCell ref="C3:E4"/>
    <mergeCell ref="A8:E8"/>
    <mergeCell ref="A11:A12"/>
    <mergeCell ref="B11:B12"/>
    <mergeCell ref="C11:E11"/>
  </mergeCells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>
      <selection activeCell="D5" sqref="D5"/>
    </sheetView>
  </sheetViews>
  <sheetFormatPr defaultRowHeight="13.8"/>
  <cols>
    <col min="1" max="1" width="9.3984375" style="87" customWidth="1"/>
    <col min="2" max="2" width="32.09765625" style="87" customWidth="1"/>
    <col min="3" max="4" width="15.19921875" style="87" customWidth="1"/>
    <col min="5" max="5" width="16.19921875" style="87" customWidth="1"/>
    <col min="6" max="256" width="8.69921875" style="87"/>
    <col min="257" max="257" width="9.3984375" style="87" customWidth="1"/>
    <col min="258" max="258" width="31" style="87" customWidth="1"/>
    <col min="259" max="259" width="15.59765625" style="87" customWidth="1"/>
    <col min="260" max="260" width="15.19921875" style="87" customWidth="1"/>
    <col min="261" max="261" width="14.09765625" style="87" customWidth="1"/>
    <col min="262" max="512" width="8.69921875" style="87"/>
    <col min="513" max="513" width="9.3984375" style="87" customWidth="1"/>
    <col min="514" max="514" width="31" style="87" customWidth="1"/>
    <col min="515" max="515" width="15.59765625" style="87" customWidth="1"/>
    <col min="516" max="516" width="15.19921875" style="87" customWidth="1"/>
    <col min="517" max="517" width="14.09765625" style="87" customWidth="1"/>
    <col min="518" max="768" width="8.69921875" style="87"/>
    <col min="769" max="769" width="9.3984375" style="87" customWidth="1"/>
    <col min="770" max="770" width="31" style="87" customWidth="1"/>
    <col min="771" max="771" width="15.59765625" style="87" customWidth="1"/>
    <col min="772" max="772" width="15.19921875" style="87" customWidth="1"/>
    <col min="773" max="773" width="14.09765625" style="87" customWidth="1"/>
    <col min="774" max="1024" width="8.69921875" style="87"/>
    <col min="1025" max="1025" width="9.3984375" style="87" customWidth="1"/>
    <col min="1026" max="1026" width="31" style="87" customWidth="1"/>
    <col min="1027" max="1027" width="15.59765625" style="87" customWidth="1"/>
    <col min="1028" max="1028" width="15.19921875" style="87" customWidth="1"/>
    <col min="1029" max="1029" width="14.09765625" style="87" customWidth="1"/>
    <col min="1030" max="1280" width="8.69921875" style="87"/>
    <col min="1281" max="1281" width="9.3984375" style="87" customWidth="1"/>
    <col min="1282" max="1282" width="31" style="87" customWidth="1"/>
    <col min="1283" max="1283" width="15.59765625" style="87" customWidth="1"/>
    <col min="1284" max="1284" width="15.19921875" style="87" customWidth="1"/>
    <col min="1285" max="1285" width="14.09765625" style="87" customWidth="1"/>
    <col min="1286" max="1536" width="8.69921875" style="87"/>
    <col min="1537" max="1537" width="9.3984375" style="87" customWidth="1"/>
    <col min="1538" max="1538" width="31" style="87" customWidth="1"/>
    <col min="1539" max="1539" width="15.59765625" style="87" customWidth="1"/>
    <col min="1540" max="1540" width="15.19921875" style="87" customWidth="1"/>
    <col min="1541" max="1541" width="14.09765625" style="87" customWidth="1"/>
    <col min="1542" max="1792" width="8.69921875" style="87"/>
    <col min="1793" max="1793" width="9.3984375" style="87" customWidth="1"/>
    <col min="1794" max="1794" width="31" style="87" customWidth="1"/>
    <col min="1795" max="1795" width="15.59765625" style="87" customWidth="1"/>
    <col min="1796" max="1796" width="15.19921875" style="87" customWidth="1"/>
    <col min="1797" max="1797" width="14.09765625" style="87" customWidth="1"/>
    <col min="1798" max="2048" width="8.69921875" style="87"/>
    <col min="2049" max="2049" width="9.3984375" style="87" customWidth="1"/>
    <col min="2050" max="2050" width="31" style="87" customWidth="1"/>
    <col min="2051" max="2051" width="15.59765625" style="87" customWidth="1"/>
    <col min="2052" max="2052" width="15.19921875" style="87" customWidth="1"/>
    <col min="2053" max="2053" width="14.09765625" style="87" customWidth="1"/>
    <col min="2054" max="2304" width="8.69921875" style="87"/>
    <col min="2305" max="2305" width="9.3984375" style="87" customWidth="1"/>
    <col min="2306" max="2306" width="31" style="87" customWidth="1"/>
    <col min="2307" max="2307" width="15.59765625" style="87" customWidth="1"/>
    <col min="2308" max="2308" width="15.19921875" style="87" customWidth="1"/>
    <col min="2309" max="2309" width="14.09765625" style="87" customWidth="1"/>
    <col min="2310" max="2560" width="8.69921875" style="87"/>
    <col min="2561" max="2561" width="9.3984375" style="87" customWidth="1"/>
    <col min="2562" max="2562" width="31" style="87" customWidth="1"/>
    <col min="2563" max="2563" width="15.59765625" style="87" customWidth="1"/>
    <col min="2564" max="2564" width="15.19921875" style="87" customWidth="1"/>
    <col min="2565" max="2565" width="14.09765625" style="87" customWidth="1"/>
    <col min="2566" max="2816" width="8.69921875" style="87"/>
    <col min="2817" max="2817" width="9.3984375" style="87" customWidth="1"/>
    <col min="2818" max="2818" width="31" style="87" customWidth="1"/>
    <col min="2819" max="2819" width="15.59765625" style="87" customWidth="1"/>
    <col min="2820" max="2820" width="15.19921875" style="87" customWidth="1"/>
    <col min="2821" max="2821" width="14.09765625" style="87" customWidth="1"/>
    <col min="2822" max="3072" width="8.69921875" style="87"/>
    <col min="3073" max="3073" width="9.3984375" style="87" customWidth="1"/>
    <col min="3074" max="3074" width="31" style="87" customWidth="1"/>
    <col min="3075" max="3075" width="15.59765625" style="87" customWidth="1"/>
    <col min="3076" max="3076" width="15.19921875" style="87" customWidth="1"/>
    <col min="3077" max="3077" width="14.09765625" style="87" customWidth="1"/>
    <col min="3078" max="3328" width="8.69921875" style="87"/>
    <col min="3329" max="3329" width="9.3984375" style="87" customWidth="1"/>
    <col min="3330" max="3330" width="31" style="87" customWidth="1"/>
    <col min="3331" max="3331" width="15.59765625" style="87" customWidth="1"/>
    <col min="3332" max="3332" width="15.19921875" style="87" customWidth="1"/>
    <col min="3333" max="3333" width="14.09765625" style="87" customWidth="1"/>
    <col min="3334" max="3584" width="8.69921875" style="87"/>
    <col min="3585" max="3585" width="9.3984375" style="87" customWidth="1"/>
    <col min="3586" max="3586" width="31" style="87" customWidth="1"/>
    <col min="3587" max="3587" width="15.59765625" style="87" customWidth="1"/>
    <col min="3588" max="3588" width="15.19921875" style="87" customWidth="1"/>
    <col min="3589" max="3589" width="14.09765625" style="87" customWidth="1"/>
    <col min="3590" max="3840" width="8.69921875" style="87"/>
    <col min="3841" max="3841" width="9.3984375" style="87" customWidth="1"/>
    <col min="3842" max="3842" width="31" style="87" customWidth="1"/>
    <col min="3843" max="3843" width="15.59765625" style="87" customWidth="1"/>
    <col min="3844" max="3844" width="15.19921875" style="87" customWidth="1"/>
    <col min="3845" max="3845" width="14.09765625" style="87" customWidth="1"/>
    <col min="3846" max="4096" width="8.69921875" style="87"/>
    <col min="4097" max="4097" width="9.3984375" style="87" customWidth="1"/>
    <col min="4098" max="4098" width="31" style="87" customWidth="1"/>
    <col min="4099" max="4099" width="15.59765625" style="87" customWidth="1"/>
    <col min="4100" max="4100" width="15.19921875" style="87" customWidth="1"/>
    <col min="4101" max="4101" width="14.09765625" style="87" customWidth="1"/>
    <col min="4102" max="4352" width="8.69921875" style="87"/>
    <col min="4353" max="4353" width="9.3984375" style="87" customWidth="1"/>
    <col min="4354" max="4354" width="31" style="87" customWidth="1"/>
    <col min="4355" max="4355" width="15.59765625" style="87" customWidth="1"/>
    <col min="4356" max="4356" width="15.19921875" style="87" customWidth="1"/>
    <col min="4357" max="4357" width="14.09765625" style="87" customWidth="1"/>
    <col min="4358" max="4608" width="8.69921875" style="87"/>
    <col min="4609" max="4609" width="9.3984375" style="87" customWidth="1"/>
    <col min="4610" max="4610" width="31" style="87" customWidth="1"/>
    <col min="4611" max="4611" width="15.59765625" style="87" customWidth="1"/>
    <col min="4612" max="4612" width="15.19921875" style="87" customWidth="1"/>
    <col min="4613" max="4613" width="14.09765625" style="87" customWidth="1"/>
    <col min="4614" max="4864" width="8.69921875" style="87"/>
    <col min="4865" max="4865" width="9.3984375" style="87" customWidth="1"/>
    <col min="4866" max="4866" width="31" style="87" customWidth="1"/>
    <col min="4867" max="4867" width="15.59765625" style="87" customWidth="1"/>
    <col min="4868" max="4868" width="15.19921875" style="87" customWidth="1"/>
    <col min="4869" max="4869" width="14.09765625" style="87" customWidth="1"/>
    <col min="4870" max="5120" width="8.69921875" style="87"/>
    <col min="5121" max="5121" width="9.3984375" style="87" customWidth="1"/>
    <col min="5122" max="5122" width="31" style="87" customWidth="1"/>
    <col min="5123" max="5123" width="15.59765625" style="87" customWidth="1"/>
    <col min="5124" max="5124" width="15.19921875" style="87" customWidth="1"/>
    <col min="5125" max="5125" width="14.09765625" style="87" customWidth="1"/>
    <col min="5126" max="5376" width="8.69921875" style="87"/>
    <col min="5377" max="5377" width="9.3984375" style="87" customWidth="1"/>
    <col min="5378" max="5378" width="31" style="87" customWidth="1"/>
    <col min="5379" max="5379" width="15.59765625" style="87" customWidth="1"/>
    <col min="5380" max="5380" width="15.19921875" style="87" customWidth="1"/>
    <col min="5381" max="5381" width="14.09765625" style="87" customWidth="1"/>
    <col min="5382" max="5632" width="8.69921875" style="87"/>
    <col min="5633" max="5633" width="9.3984375" style="87" customWidth="1"/>
    <col min="5634" max="5634" width="31" style="87" customWidth="1"/>
    <col min="5635" max="5635" width="15.59765625" style="87" customWidth="1"/>
    <col min="5636" max="5636" width="15.19921875" style="87" customWidth="1"/>
    <col min="5637" max="5637" width="14.09765625" style="87" customWidth="1"/>
    <col min="5638" max="5888" width="8.69921875" style="87"/>
    <col min="5889" max="5889" width="9.3984375" style="87" customWidth="1"/>
    <col min="5890" max="5890" width="31" style="87" customWidth="1"/>
    <col min="5891" max="5891" width="15.59765625" style="87" customWidth="1"/>
    <col min="5892" max="5892" width="15.19921875" style="87" customWidth="1"/>
    <col min="5893" max="5893" width="14.09765625" style="87" customWidth="1"/>
    <col min="5894" max="6144" width="8.69921875" style="87"/>
    <col min="6145" max="6145" width="9.3984375" style="87" customWidth="1"/>
    <col min="6146" max="6146" width="31" style="87" customWidth="1"/>
    <col min="6147" max="6147" width="15.59765625" style="87" customWidth="1"/>
    <col min="6148" max="6148" width="15.19921875" style="87" customWidth="1"/>
    <col min="6149" max="6149" width="14.09765625" style="87" customWidth="1"/>
    <col min="6150" max="6400" width="8.69921875" style="87"/>
    <col min="6401" max="6401" width="9.3984375" style="87" customWidth="1"/>
    <col min="6402" max="6402" width="31" style="87" customWidth="1"/>
    <col min="6403" max="6403" width="15.59765625" style="87" customWidth="1"/>
    <col min="6404" max="6404" width="15.19921875" style="87" customWidth="1"/>
    <col min="6405" max="6405" width="14.09765625" style="87" customWidth="1"/>
    <col min="6406" max="6656" width="8.69921875" style="87"/>
    <col min="6657" max="6657" width="9.3984375" style="87" customWidth="1"/>
    <col min="6658" max="6658" width="31" style="87" customWidth="1"/>
    <col min="6659" max="6659" width="15.59765625" style="87" customWidth="1"/>
    <col min="6660" max="6660" width="15.19921875" style="87" customWidth="1"/>
    <col min="6661" max="6661" width="14.09765625" style="87" customWidth="1"/>
    <col min="6662" max="6912" width="8.69921875" style="87"/>
    <col min="6913" max="6913" width="9.3984375" style="87" customWidth="1"/>
    <col min="6914" max="6914" width="31" style="87" customWidth="1"/>
    <col min="6915" max="6915" width="15.59765625" style="87" customWidth="1"/>
    <col min="6916" max="6916" width="15.19921875" style="87" customWidth="1"/>
    <col min="6917" max="6917" width="14.09765625" style="87" customWidth="1"/>
    <col min="6918" max="7168" width="8.69921875" style="87"/>
    <col min="7169" max="7169" width="9.3984375" style="87" customWidth="1"/>
    <col min="7170" max="7170" width="31" style="87" customWidth="1"/>
    <col min="7171" max="7171" width="15.59765625" style="87" customWidth="1"/>
    <col min="7172" max="7172" width="15.19921875" style="87" customWidth="1"/>
    <col min="7173" max="7173" width="14.09765625" style="87" customWidth="1"/>
    <col min="7174" max="7424" width="8.69921875" style="87"/>
    <col min="7425" max="7425" width="9.3984375" style="87" customWidth="1"/>
    <col min="7426" max="7426" width="31" style="87" customWidth="1"/>
    <col min="7427" max="7427" width="15.59765625" style="87" customWidth="1"/>
    <col min="7428" max="7428" width="15.19921875" style="87" customWidth="1"/>
    <col min="7429" max="7429" width="14.09765625" style="87" customWidth="1"/>
    <col min="7430" max="7680" width="8.69921875" style="87"/>
    <col min="7681" max="7681" width="9.3984375" style="87" customWidth="1"/>
    <col min="7682" max="7682" width="31" style="87" customWidth="1"/>
    <col min="7683" max="7683" width="15.59765625" style="87" customWidth="1"/>
    <col min="7684" max="7684" width="15.19921875" style="87" customWidth="1"/>
    <col min="7685" max="7685" width="14.09765625" style="87" customWidth="1"/>
    <col min="7686" max="7936" width="8.69921875" style="87"/>
    <col min="7937" max="7937" width="9.3984375" style="87" customWidth="1"/>
    <col min="7938" max="7938" width="31" style="87" customWidth="1"/>
    <col min="7939" max="7939" width="15.59765625" style="87" customWidth="1"/>
    <col min="7940" max="7940" width="15.19921875" style="87" customWidth="1"/>
    <col min="7941" max="7941" width="14.09765625" style="87" customWidth="1"/>
    <col min="7942" max="8192" width="8.69921875" style="87"/>
    <col min="8193" max="8193" width="9.3984375" style="87" customWidth="1"/>
    <col min="8194" max="8194" width="31" style="87" customWidth="1"/>
    <col min="8195" max="8195" width="15.59765625" style="87" customWidth="1"/>
    <col min="8196" max="8196" width="15.19921875" style="87" customWidth="1"/>
    <col min="8197" max="8197" width="14.09765625" style="87" customWidth="1"/>
    <col min="8198" max="8448" width="8.69921875" style="87"/>
    <col min="8449" max="8449" width="9.3984375" style="87" customWidth="1"/>
    <col min="8450" max="8450" width="31" style="87" customWidth="1"/>
    <col min="8451" max="8451" width="15.59765625" style="87" customWidth="1"/>
    <col min="8452" max="8452" width="15.19921875" style="87" customWidth="1"/>
    <col min="8453" max="8453" width="14.09765625" style="87" customWidth="1"/>
    <col min="8454" max="8704" width="8.69921875" style="87"/>
    <col min="8705" max="8705" width="9.3984375" style="87" customWidth="1"/>
    <col min="8706" max="8706" width="31" style="87" customWidth="1"/>
    <col min="8707" max="8707" width="15.59765625" style="87" customWidth="1"/>
    <col min="8708" max="8708" width="15.19921875" style="87" customWidth="1"/>
    <col min="8709" max="8709" width="14.09765625" style="87" customWidth="1"/>
    <col min="8710" max="8960" width="8.69921875" style="87"/>
    <col min="8961" max="8961" width="9.3984375" style="87" customWidth="1"/>
    <col min="8962" max="8962" width="31" style="87" customWidth="1"/>
    <col min="8963" max="8963" width="15.59765625" style="87" customWidth="1"/>
    <col min="8964" max="8964" width="15.19921875" style="87" customWidth="1"/>
    <col min="8965" max="8965" width="14.09765625" style="87" customWidth="1"/>
    <col min="8966" max="9216" width="8.69921875" style="87"/>
    <col min="9217" max="9217" width="9.3984375" style="87" customWidth="1"/>
    <col min="9218" max="9218" width="31" style="87" customWidth="1"/>
    <col min="9219" max="9219" width="15.59765625" style="87" customWidth="1"/>
    <col min="9220" max="9220" width="15.19921875" style="87" customWidth="1"/>
    <col min="9221" max="9221" width="14.09765625" style="87" customWidth="1"/>
    <col min="9222" max="9472" width="8.69921875" style="87"/>
    <col min="9473" max="9473" width="9.3984375" style="87" customWidth="1"/>
    <col min="9474" max="9474" width="31" style="87" customWidth="1"/>
    <col min="9475" max="9475" width="15.59765625" style="87" customWidth="1"/>
    <col min="9476" max="9476" width="15.19921875" style="87" customWidth="1"/>
    <col min="9477" max="9477" width="14.09765625" style="87" customWidth="1"/>
    <col min="9478" max="9728" width="8.69921875" style="87"/>
    <col min="9729" max="9729" width="9.3984375" style="87" customWidth="1"/>
    <col min="9730" max="9730" width="31" style="87" customWidth="1"/>
    <col min="9731" max="9731" width="15.59765625" style="87" customWidth="1"/>
    <col min="9732" max="9732" width="15.19921875" style="87" customWidth="1"/>
    <col min="9733" max="9733" width="14.09765625" style="87" customWidth="1"/>
    <col min="9734" max="9984" width="8.69921875" style="87"/>
    <col min="9985" max="9985" width="9.3984375" style="87" customWidth="1"/>
    <col min="9986" max="9986" width="31" style="87" customWidth="1"/>
    <col min="9987" max="9987" width="15.59765625" style="87" customWidth="1"/>
    <col min="9988" max="9988" width="15.19921875" style="87" customWidth="1"/>
    <col min="9989" max="9989" width="14.09765625" style="87" customWidth="1"/>
    <col min="9990" max="10240" width="8.69921875" style="87"/>
    <col min="10241" max="10241" width="9.3984375" style="87" customWidth="1"/>
    <col min="10242" max="10242" width="31" style="87" customWidth="1"/>
    <col min="10243" max="10243" width="15.59765625" style="87" customWidth="1"/>
    <col min="10244" max="10244" width="15.19921875" style="87" customWidth="1"/>
    <col min="10245" max="10245" width="14.09765625" style="87" customWidth="1"/>
    <col min="10246" max="10496" width="8.69921875" style="87"/>
    <col min="10497" max="10497" width="9.3984375" style="87" customWidth="1"/>
    <col min="10498" max="10498" width="31" style="87" customWidth="1"/>
    <col min="10499" max="10499" width="15.59765625" style="87" customWidth="1"/>
    <col min="10500" max="10500" width="15.19921875" style="87" customWidth="1"/>
    <col min="10501" max="10501" width="14.09765625" style="87" customWidth="1"/>
    <col min="10502" max="10752" width="8.69921875" style="87"/>
    <col min="10753" max="10753" width="9.3984375" style="87" customWidth="1"/>
    <col min="10754" max="10754" width="31" style="87" customWidth="1"/>
    <col min="10755" max="10755" width="15.59765625" style="87" customWidth="1"/>
    <col min="10756" max="10756" width="15.19921875" style="87" customWidth="1"/>
    <col min="10757" max="10757" width="14.09765625" style="87" customWidth="1"/>
    <col min="10758" max="11008" width="8.69921875" style="87"/>
    <col min="11009" max="11009" width="9.3984375" style="87" customWidth="1"/>
    <col min="11010" max="11010" width="31" style="87" customWidth="1"/>
    <col min="11011" max="11011" width="15.59765625" style="87" customWidth="1"/>
    <col min="11012" max="11012" width="15.19921875" style="87" customWidth="1"/>
    <col min="11013" max="11013" width="14.09765625" style="87" customWidth="1"/>
    <col min="11014" max="11264" width="8.69921875" style="87"/>
    <col min="11265" max="11265" width="9.3984375" style="87" customWidth="1"/>
    <col min="11266" max="11266" width="31" style="87" customWidth="1"/>
    <col min="11267" max="11267" width="15.59765625" style="87" customWidth="1"/>
    <col min="11268" max="11268" width="15.19921875" style="87" customWidth="1"/>
    <col min="11269" max="11269" width="14.09765625" style="87" customWidth="1"/>
    <col min="11270" max="11520" width="8.69921875" style="87"/>
    <col min="11521" max="11521" width="9.3984375" style="87" customWidth="1"/>
    <col min="11522" max="11522" width="31" style="87" customWidth="1"/>
    <col min="11523" max="11523" width="15.59765625" style="87" customWidth="1"/>
    <col min="11524" max="11524" width="15.19921875" style="87" customWidth="1"/>
    <col min="11525" max="11525" width="14.09765625" style="87" customWidth="1"/>
    <col min="11526" max="11776" width="8.69921875" style="87"/>
    <col min="11777" max="11777" width="9.3984375" style="87" customWidth="1"/>
    <col min="11778" max="11778" width="31" style="87" customWidth="1"/>
    <col min="11779" max="11779" width="15.59765625" style="87" customWidth="1"/>
    <col min="11780" max="11780" width="15.19921875" style="87" customWidth="1"/>
    <col min="11781" max="11781" width="14.09765625" style="87" customWidth="1"/>
    <col min="11782" max="12032" width="8.69921875" style="87"/>
    <col min="12033" max="12033" width="9.3984375" style="87" customWidth="1"/>
    <col min="12034" max="12034" width="31" style="87" customWidth="1"/>
    <col min="12035" max="12035" width="15.59765625" style="87" customWidth="1"/>
    <col min="12036" max="12036" width="15.19921875" style="87" customWidth="1"/>
    <col min="12037" max="12037" width="14.09765625" style="87" customWidth="1"/>
    <col min="12038" max="12288" width="8.69921875" style="87"/>
    <col min="12289" max="12289" width="9.3984375" style="87" customWidth="1"/>
    <col min="12290" max="12290" width="31" style="87" customWidth="1"/>
    <col min="12291" max="12291" width="15.59765625" style="87" customWidth="1"/>
    <col min="12292" max="12292" width="15.19921875" style="87" customWidth="1"/>
    <col min="12293" max="12293" width="14.09765625" style="87" customWidth="1"/>
    <col min="12294" max="12544" width="8.69921875" style="87"/>
    <col min="12545" max="12545" width="9.3984375" style="87" customWidth="1"/>
    <col min="12546" max="12546" width="31" style="87" customWidth="1"/>
    <col min="12547" max="12547" width="15.59765625" style="87" customWidth="1"/>
    <col min="12548" max="12548" width="15.19921875" style="87" customWidth="1"/>
    <col min="12549" max="12549" width="14.09765625" style="87" customWidth="1"/>
    <col min="12550" max="12800" width="8.69921875" style="87"/>
    <col min="12801" max="12801" width="9.3984375" style="87" customWidth="1"/>
    <col min="12802" max="12802" width="31" style="87" customWidth="1"/>
    <col min="12803" max="12803" width="15.59765625" style="87" customWidth="1"/>
    <col min="12804" max="12804" width="15.19921875" style="87" customWidth="1"/>
    <col min="12805" max="12805" width="14.09765625" style="87" customWidth="1"/>
    <col min="12806" max="13056" width="8.69921875" style="87"/>
    <col min="13057" max="13057" width="9.3984375" style="87" customWidth="1"/>
    <col min="13058" max="13058" width="31" style="87" customWidth="1"/>
    <col min="13059" max="13059" width="15.59765625" style="87" customWidth="1"/>
    <col min="13060" max="13060" width="15.19921875" style="87" customWidth="1"/>
    <col min="13061" max="13061" width="14.09765625" style="87" customWidth="1"/>
    <col min="13062" max="13312" width="8.69921875" style="87"/>
    <col min="13313" max="13313" width="9.3984375" style="87" customWidth="1"/>
    <col min="13314" max="13314" width="31" style="87" customWidth="1"/>
    <col min="13315" max="13315" width="15.59765625" style="87" customWidth="1"/>
    <col min="13316" max="13316" width="15.19921875" style="87" customWidth="1"/>
    <col min="13317" max="13317" width="14.09765625" style="87" customWidth="1"/>
    <col min="13318" max="13568" width="8.69921875" style="87"/>
    <col min="13569" max="13569" width="9.3984375" style="87" customWidth="1"/>
    <col min="13570" max="13570" width="31" style="87" customWidth="1"/>
    <col min="13571" max="13571" width="15.59765625" style="87" customWidth="1"/>
    <col min="13572" max="13572" width="15.19921875" style="87" customWidth="1"/>
    <col min="13573" max="13573" width="14.09765625" style="87" customWidth="1"/>
    <col min="13574" max="13824" width="8.69921875" style="87"/>
    <col min="13825" max="13825" width="9.3984375" style="87" customWidth="1"/>
    <col min="13826" max="13826" width="31" style="87" customWidth="1"/>
    <col min="13827" max="13827" width="15.59765625" style="87" customWidth="1"/>
    <col min="13828" max="13828" width="15.19921875" style="87" customWidth="1"/>
    <col min="13829" max="13829" width="14.09765625" style="87" customWidth="1"/>
    <col min="13830" max="14080" width="8.69921875" style="87"/>
    <col min="14081" max="14081" width="9.3984375" style="87" customWidth="1"/>
    <col min="14082" max="14082" width="31" style="87" customWidth="1"/>
    <col min="14083" max="14083" width="15.59765625" style="87" customWidth="1"/>
    <col min="14084" max="14084" width="15.19921875" style="87" customWidth="1"/>
    <col min="14085" max="14085" width="14.09765625" style="87" customWidth="1"/>
    <col min="14086" max="14336" width="8.69921875" style="87"/>
    <col min="14337" max="14337" width="9.3984375" style="87" customWidth="1"/>
    <col min="14338" max="14338" width="31" style="87" customWidth="1"/>
    <col min="14339" max="14339" width="15.59765625" style="87" customWidth="1"/>
    <col min="14340" max="14340" width="15.19921875" style="87" customWidth="1"/>
    <col min="14341" max="14341" width="14.09765625" style="87" customWidth="1"/>
    <col min="14342" max="14592" width="8.69921875" style="87"/>
    <col min="14593" max="14593" width="9.3984375" style="87" customWidth="1"/>
    <col min="14594" max="14594" width="31" style="87" customWidth="1"/>
    <col min="14595" max="14595" width="15.59765625" style="87" customWidth="1"/>
    <col min="14596" max="14596" width="15.19921875" style="87" customWidth="1"/>
    <col min="14597" max="14597" width="14.09765625" style="87" customWidth="1"/>
    <col min="14598" max="14848" width="8.69921875" style="87"/>
    <col min="14849" max="14849" width="9.3984375" style="87" customWidth="1"/>
    <col min="14850" max="14850" width="31" style="87" customWidth="1"/>
    <col min="14851" max="14851" width="15.59765625" style="87" customWidth="1"/>
    <col min="14852" max="14852" width="15.19921875" style="87" customWidth="1"/>
    <col min="14853" max="14853" width="14.09765625" style="87" customWidth="1"/>
    <col min="14854" max="15104" width="8.69921875" style="87"/>
    <col min="15105" max="15105" width="9.3984375" style="87" customWidth="1"/>
    <col min="15106" max="15106" width="31" style="87" customWidth="1"/>
    <col min="15107" max="15107" width="15.59765625" style="87" customWidth="1"/>
    <col min="15108" max="15108" width="15.19921875" style="87" customWidth="1"/>
    <col min="15109" max="15109" width="14.09765625" style="87" customWidth="1"/>
    <col min="15110" max="15360" width="8.69921875" style="87"/>
    <col min="15361" max="15361" width="9.3984375" style="87" customWidth="1"/>
    <col min="15362" max="15362" width="31" style="87" customWidth="1"/>
    <col min="15363" max="15363" width="15.59765625" style="87" customWidth="1"/>
    <col min="15364" max="15364" width="15.19921875" style="87" customWidth="1"/>
    <col min="15365" max="15365" width="14.09765625" style="87" customWidth="1"/>
    <col min="15366" max="15616" width="8.69921875" style="87"/>
    <col min="15617" max="15617" width="9.3984375" style="87" customWidth="1"/>
    <col min="15618" max="15618" width="31" style="87" customWidth="1"/>
    <col min="15619" max="15619" width="15.59765625" style="87" customWidth="1"/>
    <col min="15620" max="15620" width="15.19921875" style="87" customWidth="1"/>
    <col min="15621" max="15621" width="14.09765625" style="87" customWidth="1"/>
    <col min="15622" max="15872" width="8.69921875" style="87"/>
    <col min="15873" max="15873" width="9.3984375" style="87" customWidth="1"/>
    <col min="15874" max="15874" width="31" style="87" customWidth="1"/>
    <col min="15875" max="15875" width="15.59765625" style="87" customWidth="1"/>
    <col min="15876" max="15876" width="15.19921875" style="87" customWidth="1"/>
    <col min="15877" max="15877" width="14.09765625" style="87" customWidth="1"/>
    <col min="15878" max="16128" width="8.69921875" style="87"/>
    <col min="16129" max="16129" width="9.3984375" style="87" customWidth="1"/>
    <col min="16130" max="16130" width="31" style="87" customWidth="1"/>
    <col min="16131" max="16131" width="15.59765625" style="87" customWidth="1"/>
    <col min="16132" max="16132" width="15.19921875" style="87" customWidth="1"/>
    <col min="16133" max="16133" width="14.09765625" style="87" customWidth="1"/>
    <col min="16134" max="16384" width="8.69921875" style="87"/>
  </cols>
  <sheetData>
    <row r="1" spans="1:8" ht="14.4">
      <c r="C1" s="86"/>
      <c r="D1" s="86" t="s">
        <v>566</v>
      </c>
      <c r="E1" s="86"/>
      <c r="F1" s="88"/>
      <c r="G1" s="89"/>
    </row>
    <row r="2" spans="1:8" ht="14.4">
      <c r="C2" s="86"/>
      <c r="D2" s="355" t="s">
        <v>481</v>
      </c>
      <c r="E2" s="355"/>
      <c r="F2" s="88"/>
      <c r="G2" s="88"/>
    </row>
    <row r="3" spans="1:8" ht="55.2" customHeight="1">
      <c r="D3" s="347" t="s">
        <v>562</v>
      </c>
      <c r="E3" s="347"/>
      <c r="F3" s="133"/>
      <c r="G3" s="133"/>
    </row>
    <row r="4" spans="1:8">
      <c r="C4" s="133"/>
      <c r="D4" s="133"/>
      <c r="E4" s="133"/>
      <c r="F4" s="133"/>
      <c r="G4" s="133"/>
    </row>
    <row r="5" spans="1:8" ht="14.4">
      <c r="C5" s="86"/>
      <c r="D5" s="269" t="s">
        <v>798</v>
      </c>
      <c r="E5" s="86"/>
      <c r="F5" s="88"/>
      <c r="G5" s="88"/>
    </row>
    <row r="7" spans="1:8" ht="24" customHeight="1"/>
    <row r="8" spans="1:8" ht="69.599999999999994" customHeight="1">
      <c r="A8" s="348" t="s">
        <v>565</v>
      </c>
      <c r="B8" s="348"/>
      <c r="C8" s="348"/>
      <c r="D8" s="348"/>
      <c r="E8" s="348"/>
      <c r="F8" s="90"/>
      <c r="G8" s="90"/>
      <c r="H8" s="90"/>
    </row>
    <row r="9" spans="1:8">
      <c r="A9" s="90"/>
      <c r="B9" s="90"/>
      <c r="C9" s="90"/>
      <c r="D9" s="90"/>
      <c r="E9" s="90"/>
      <c r="F9" s="90"/>
      <c r="G9" s="90"/>
      <c r="H9" s="90"/>
    </row>
    <row r="10" spans="1:8">
      <c r="A10" s="90"/>
      <c r="B10" s="90"/>
      <c r="C10" s="92"/>
      <c r="D10" s="92"/>
      <c r="E10" s="92" t="s">
        <v>528</v>
      </c>
      <c r="F10" s="90"/>
      <c r="G10" s="90"/>
      <c r="H10" s="90"/>
    </row>
    <row r="11" spans="1:8" ht="34.950000000000003" customHeight="1">
      <c r="A11" s="356" t="s">
        <v>529</v>
      </c>
      <c r="B11" s="353" t="s">
        <v>530</v>
      </c>
      <c r="C11" s="357" t="s">
        <v>564</v>
      </c>
      <c r="D11" s="358"/>
      <c r="E11" s="359"/>
      <c r="F11" s="90"/>
      <c r="G11" s="90"/>
      <c r="H11" s="90"/>
    </row>
    <row r="12" spans="1:8" ht="15.6" customHeight="1">
      <c r="A12" s="356"/>
      <c r="B12" s="353"/>
      <c r="C12" s="93" t="s">
        <v>497</v>
      </c>
      <c r="D12" s="94" t="s">
        <v>479</v>
      </c>
      <c r="E12" s="95" t="s">
        <v>478</v>
      </c>
      <c r="F12" s="90"/>
      <c r="G12" s="90"/>
      <c r="H12" s="90"/>
    </row>
    <row r="13" spans="1:8" ht="18">
      <c r="A13" s="96">
        <v>1</v>
      </c>
      <c r="B13" s="97" t="s">
        <v>532</v>
      </c>
      <c r="C13" s="127">
        <v>271.39999999999998</v>
      </c>
      <c r="D13" s="127">
        <v>90.5</v>
      </c>
      <c r="E13" s="134">
        <f>D13/C13</f>
        <v>0.33345615327929257</v>
      </c>
      <c r="F13" s="90"/>
      <c r="G13" s="90"/>
      <c r="H13" s="90"/>
    </row>
    <row r="14" spans="1:8" ht="18">
      <c r="A14" s="96">
        <v>2</v>
      </c>
      <c r="B14" s="97" t="s">
        <v>533</v>
      </c>
      <c r="C14" s="127">
        <v>166.8</v>
      </c>
      <c r="D14" s="127">
        <v>55.6</v>
      </c>
      <c r="E14" s="134">
        <f t="shared" ref="E14:E31" si="0">D14/C14</f>
        <v>0.33333333333333331</v>
      </c>
      <c r="F14" s="90"/>
      <c r="G14" s="90"/>
      <c r="H14" s="90"/>
    </row>
    <row r="15" spans="1:8" ht="18">
      <c r="A15" s="96">
        <v>3</v>
      </c>
      <c r="B15" s="97" t="s">
        <v>534</v>
      </c>
      <c r="C15" s="127">
        <v>375.2</v>
      </c>
      <c r="D15" s="127">
        <v>125.1</v>
      </c>
      <c r="E15" s="134">
        <f t="shared" si="0"/>
        <v>0.33342217484008529</v>
      </c>
      <c r="F15" s="90"/>
      <c r="G15" s="90"/>
      <c r="H15" s="90"/>
    </row>
    <row r="16" spans="1:8" ht="18" hidden="1" customHeight="1">
      <c r="A16" s="96">
        <v>4</v>
      </c>
      <c r="B16" s="97" t="s">
        <v>535</v>
      </c>
      <c r="C16" s="127">
        <v>0</v>
      </c>
      <c r="D16" s="127"/>
      <c r="E16" s="134" t="e">
        <f t="shared" si="0"/>
        <v>#DIV/0!</v>
      </c>
      <c r="F16" s="90"/>
      <c r="G16" s="90"/>
      <c r="H16" s="90"/>
    </row>
    <row r="17" spans="1:8" ht="18">
      <c r="A17" s="96">
        <v>4</v>
      </c>
      <c r="B17" s="97" t="s">
        <v>536</v>
      </c>
      <c r="C17" s="127">
        <v>294.8</v>
      </c>
      <c r="D17" s="127">
        <v>163.80000000000001</v>
      </c>
      <c r="E17" s="134">
        <f t="shared" si="0"/>
        <v>0.55563093622795112</v>
      </c>
      <c r="F17" s="90"/>
      <c r="G17" s="90"/>
      <c r="H17" s="90"/>
    </row>
    <row r="18" spans="1:8" ht="18">
      <c r="A18" s="96">
        <v>5</v>
      </c>
      <c r="B18" s="97" t="s">
        <v>537</v>
      </c>
      <c r="C18" s="127">
        <v>119.6</v>
      </c>
      <c r="D18" s="127">
        <v>119.6</v>
      </c>
      <c r="E18" s="134">
        <f t="shared" si="0"/>
        <v>1</v>
      </c>
      <c r="F18" s="90"/>
      <c r="G18" s="90"/>
      <c r="H18" s="90"/>
    </row>
    <row r="19" spans="1:8" ht="18">
      <c r="A19" s="96">
        <v>6</v>
      </c>
      <c r="B19" s="97" t="s">
        <v>538</v>
      </c>
      <c r="C19" s="127">
        <v>37.299999999999997</v>
      </c>
      <c r="D19" s="127">
        <v>12.4</v>
      </c>
      <c r="E19" s="134">
        <f t="shared" si="0"/>
        <v>0.33243967828418236</v>
      </c>
      <c r="F19" s="90"/>
      <c r="G19" s="90"/>
      <c r="H19" s="90"/>
    </row>
    <row r="20" spans="1:8" ht="18" hidden="1" customHeight="1">
      <c r="A20" s="96">
        <v>8</v>
      </c>
      <c r="B20" s="97" t="s">
        <v>539</v>
      </c>
      <c r="C20" s="127">
        <v>0</v>
      </c>
      <c r="D20" s="127"/>
      <c r="E20" s="134" t="e">
        <f t="shared" si="0"/>
        <v>#DIV/0!</v>
      </c>
      <c r="F20" s="90"/>
      <c r="G20" s="90"/>
      <c r="H20" s="90"/>
    </row>
    <row r="21" spans="1:8" ht="18">
      <c r="A21" s="96">
        <v>7</v>
      </c>
      <c r="B21" s="97" t="s">
        <v>540</v>
      </c>
      <c r="C21" s="127">
        <v>177.4</v>
      </c>
      <c r="D21" s="127">
        <v>59.1</v>
      </c>
      <c r="E21" s="134">
        <f t="shared" si="0"/>
        <v>0.33314543404735064</v>
      </c>
      <c r="F21" s="90"/>
      <c r="G21" s="90"/>
      <c r="H21" s="90"/>
    </row>
    <row r="22" spans="1:8" ht="18">
      <c r="A22" s="96">
        <v>8</v>
      </c>
      <c r="B22" s="97" t="s">
        <v>541</v>
      </c>
      <c r="C22" s="127">
        <v>311</v>
      </c>
      <c r="D22" s="127">
        <v>157.69999999999999</v>
      </c>
      <c r="E22" s="134">
        <f t="shared" si="0"/>
        <v>0.50707395498392283</v>
      </c>
      <c r="F22" s="90"/>
      <c r="G22" s="90"/>
      <c r="H22" s="90"/>
    </row>
    <row r="23" spans="1:8" ht="18">
      <c r="A23" s="96">
        <v>9</v>
      </c>
      <c r="B23" s="97" t="s">
        <v>542</v>
      </c>
      <c r="C23" s="127">
        <v>151.19999999999999</v>
      </c>
      <c r="D23" s="127">
        <v>50.4</v>
      </c>
      <c r="E23" s="134">
        <f t="shared" si="0"/>
        <v>0.33333333333333337</v>
      </c>
      <c r="F23" s="90"/>
      <c r="G23" s="90"/>
      <c r="H23" s="90"/>
    </row>
    <row r="24" spans="1:8" ht="18">
      <c r="A24" s="96">
        <v>10</v>
      </c>
      <c r="B24" s="97" t="s">
        <v>543</v>
      </c>
      <c r="C24" s="127">
        <v>183</v>
      </c>
      <c r="D24" s="127">
        <v>61</v>
      </c>
      <c r="E24" s="134">
        <f t="shared" si="0"/>
        <v>0.33333333333333331</v>
      </c>
      <c r="F24" s="90"/>
      <c r="G24" s="90"/>
      <c r="H24" s="90"/>
    </row>
    <row r="25" spans="1:8" ht="18" hidden="1" customHeight="1">
      <c r="A25" s="96">
        <v>13</v>
      </c>
      <c r="B25" s="97" t="s">
        <v>544</v>
      </c>
      <c r="C25" s="127">
        <v>0</v>
      </c>
      <c r="D25" s="127"/>
      <c r="E25" s="134" t="e">
        <f t="shared" si="0"/>
        <v>#DIV/0!</v>
      </c>
      <c r="F25" s="90"/>
      <c r="G25" s="90"/>
      <c r="H25" s="90"/>
    </row>
    <row r="26" spans="1:8" ht="18">
      <c r="A26" s="96">
        <v>11</v>
      </c>
      <c r="B26" s="97" t="s">
        <v>545</v>
      </c>
      <c r="C26" s="127">
        <v>452.4</v>
      </c>
      <c r="D26" s="127">
        <v>150.80000000000001</v>
      </c>
      <c r="E26" s="134">
        <f t="shared" si="0"/>
        <v>0.33333333333333337</v>
      </c>
      <c r="F26" s="90"/>
      <c r="G26" s="90"/>
      <c r="H26" s="90"/>
    </row>
    <row r="27" spans="1:8" ht="18">
      <c r="A27" s="96">
        <v>12</v>
      </c>
      <c r="B27" s="97" t="s">
        <v>546</v>
      </c>
      <c r="C27" s="127">
        <v>307.89999999999998</v>
      </c>
      <c r="D27" s="127">
        <v>102.6</v>
      </c>
      <c r="E27" s="134">
        <f t="shared" si="0"/>
        <v>0.33322507307567395</v>
      </c>
      <c r="F27" s="90"/>
      <c r="G27" s="90"/>
      <c r="H27" s="90"/>
    </row>
    <row r="28" spans="1:8" ht="18">
      <c r="A28" s="96">
        <v>13</v>
      </c>
      <c r="B28" s="97" t="s">
        <v>547</v>
      </c>
      <c r="C28" s="127">
        <v>321.60000000000002</v>
      </c>
      <c r="D28" s="127">
        <v>107.2</v>
      </c>
      <c r="E28" s="134">
        <f t="shared" si="0"/>
        <v>0.33333333333333331</v>
      </c>
      <c r="F28" s="90"/>
      <c r="G28" s="90"/>
      <c r="H28" s="90"/>
    </row>
    <row r="29" spans="1:8" ht="18">
      <c r="A29" s="96">
        <v>14</v>
      </c>
      <c r="B29" s="97" t="s">
        <v>548</v>
      </c>
      <c r="C29" s="127">
        <v>99.4</v>
      </c>
      <c r="D29" s="127">
        <v>33.1</v>
      </c>
      <c r="E29" s="134">
        <f t="shared" si="0"/>
        <v>0.33299798792756541</v>
      </c>
    </row>
    <row r="30" spans="1:8" ht="19.5" customHeight="1">
      <c r="A30" s="96">
        <v>15</v>
      </c>
      <c r="B30" s="97" t="s">
        <v>549</v>
      </c>
      <c r="C30" s="127">
        <v>731</v>
      </c>
      <c r="D30" s="127">
        <v>406.1</v>
      </c>
      <c r="E30" s="134">
        <f t="shared" si="0"/>
        <v>0.55554035567715465</v>
      </c>
    </row>
    <row r="31" spans="1:8" ht="18">
      <c r="A31" s="102" t="s">
        <v>550</v>
      </c>
      <c r="B31" s="103" t="s">
        <v>551</v>
      </c>
      <c r="C31" s="128">
        <f>C13+C14+C15+C16+C17+C18+C19+C20+C21+C22+C23+C24+C25+C26+C27+C28+C29+C30</f>
        <v>4000</v>
      </c>
      <c r="D31" s="128">
        <f>D13+D14+D15+D16+D17+D18+D19+D20+D21+D22+D23+D24+D25+D26+D27+D28+D29+D30</f>
        <v>1695</v>
      </c>
      <c r="E31" s="135">
        <f t="shared" si="0"/>
        <v>0.42375000000000002</v>
      </c>
    </row>
    <row r="32" spans="1:8">
      <c r="A32" s="106"/>
      <c r="B32" s="106"/>
      <c r="C32" s="106"/>
      <c r="D32" s="106"/>
      <c r="E32" s="106"/>
    </row>
    <row r="33" spans="1:9">
      <c r="A33" s="106"/>
      <c r="B33" s="106"/>
      <c r="C33" s="106"/>
      <c r="D33" s="106"/>
      <c r="E33" s="106"/>
    </row>
    <row r="34" spans="1:9">
      <c r="A34" s="106"/>
      <c r="B34" s="106"/>
      <c r="C34" s="106"/>
      <c r="D34" s="106"/>
      <c r="E34" s="106"/>
    </row>
    <row r="35" spans="1:9" s="129" customFormat="1" ht="15.6">
      <c r="A35" s="129" t="s">
        <v>493</v>
      </c>
      <c r="B35" s="130"/>
      <c r="C35" s="131"/>
      <c r="D35" s="131"/>
      <c r="E35" s="131" t="s">
        <v>494</v>
      </c>
      <c r="G35" s="132"/>
      <c r="H35" s="132"/>
      <c r="I35" s="132"/>
    </row>
  </sheetData>
  <mergeCells count="6">
    <mergeCell ref="D2:E2"/>
    <mergeCell ref="D3:E3"/>
    <mergeCell ref="A8:E8"/>
    <mergeCell ref="A11:A12"/>
    <mergeCell ref="B11:B12"/>
    <mergeCell ref="C11:E11"/>
  </mergeCells>
  <pageMargins left="0.78740157480314965" right="0.39370078740157483" top="0.78740157480314965" bottom="0.39370078740157483" header="0.31496062992125984" footer="0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4" sqref="B4:E4"/>
    </sheetView>
  </sheetViews>
  <sheetFormatPr defaultColWidth="8.19921875" defaultRowHeight="14.4"/>
  <cols>
    <col min="1" max="1" width="61.69921875" style="29" customWidth="1"/>
    <col min="2" max="2" width="37.3984375" style="29" customWidth="1"/>
    <col min="3" max="3" width="2.69921875" style="29" customWidth="1"/>
    <col min="4" max="4" width="0.8984375" style="29" customWidth="1"/>
    <col min="5" max="16384" width="8.19921875" style="29"/>
  </cols>
  <sheetData>
    <row r="1" spans="1:5">
      <c r="A1" s="111"/>
      <c r="B1" s="361" t="s">
        <v>552</v>
      </c>
      <c r="C1" s="361"/>
      <c r="D1" s="361"/>
      <c r="E1" s="361"/>
    </row>
    <row r="2" spans="1:5">
      <c r="A2" s="111"/>
      <c r="B2" s="361" t="s">
        <v>553</v>
      </c>
      <c r="C2" s="361"/>
      <c r="D2" s="361"/>
      <c r="E2" s="361"/>
    </row>
    <row r="3" spans="1:5" ht="33" customHeight="1">
      <c r="A3" s="111"/>
      <c r="B3" s="362" t="s">
        <v>556</v>
      </c>
      <c r="C3" s="362"/>
      <c r="D3" s="362"/>
      <c r="E3" s="362"/>
    </row>
    <row r="4" spans="1:5">
      <c r="A4" s="111"/>
      <c r="B4" s="361" t="s">
        <v>801</v>
      </c>
      <c r="C4" s="361"/>
      <c r="D4" s="361"/>
      <c r="E4" s="361"/>
    </row>
    <row r="5" spans="1:5">
      <c r="A5" s="111"/>
      <c r="B5" s="112"/>
      <c r="C5" s="113"/>
    </row>
    <row r="6" spans="1:5">
      <c r="A6" s="111"/>
      <c r="B6" s="112"/>
      <c r="C6" s="113"/>
    </row>
    <row r="7" spans="1:5">
      <c r="A7" s="111"/>
      <c r="B7" s="114"/>
      <c r="C7" s="113"/>
    </row>
    <row r="8" spans="1:5" ht="40.5" customHeight="1">
      <c r="A8" s="363" t="s">
        <v>557</v>
      </c>
      <c r="B8" s="363"/>
      <c r="C8" s="363"/>
      <c r="D8" s="363"/>
      <c r="E8" s="363"/>
    </row>
    <row r="9" spans="1:5" ht="16.8">
      <c r="A9" s="115"/>
      <c r="B9" s="116"/>
      <c r="C9" s="117"/>
    </row>
    <row r="10" spans="1:5" ht="15.6">
      <c r="A10" s="118"/>
      <c r="B10" s="119"/>
      <c r="C10" s="117"/>
    </row>
    <row r="11" spans="1:5" ht="15.6">
      <c r="A11" s="120" t="s">
        <v>501</v>
      </c>
      <c r="B11" s="360" t="s">
        <v>554</v>
      </c>
      <c r="C11" s="360"/>
      <c r="D11" s="360"/>
      <c r="E11" s="360"/>
    </row>
    <row r="12" spans="1:5" ht="21.75" customHeight="1">
      <c r="A12" s="121" t="s">
        <v>555</v>
      </c>
      <c r="B12" s="364">
        <v>300</v>
      </c>
      <c r="C12" s="364"/>
      <c r="D12" s="364"/>
      <c r="E12" s="364"/>
    </row>
    <row r="13" spans="1:5" ht="35.1" customHeight="1">
      <c r="A13" s="121" t="s">
        <v>558</v>
      </c>
      <c r="B13" s="364">
        <v>0</v>
      </c>
      <c r="C13" s="364"/>
      <c r="D13" s="364"/>
      <c r="E13" s="364"/>
    </row>
    <row r="14" spans="1:5" ht="35.1" customHeight="1">
      <c r="A14" s="121" t="s">
        <v>559</v>
      </c>
      <c r="B14" s="364">
        <v>0</v>
      </c>
      <c r="C14" s="364"/>
      <c r="D14" s="364"/>
      <c r="E14" s="364"/>
    </row>
    <row r="15" spans="1:5" ht="35.1" customHeight="1">
      <c r="A15" s="121" t="s">
        <v>560</v>
      </c>
      <c r="B15" s="364">
        <v>300</v>
      </c>
      <c r="C15" s="364"/>
      <c r="D15" s="364"/>
      <c r="E15" s="364"/>
    </row>
    <row r="16" spans="1:5">
      <c r="A16" s="111"/>
      <c r="B16" s="122"/>
      <c r="C16" s="111"/>
      <c r="D16" s="111"/>
    </row>
    <row r="17" spans="1:6">
      <c r="A17" s="111"/>
      <c r="B17" s="122"/>
      <c r="C17" s="111"/>
      <c r="D17" s="111"/>
    </row>
    <row r="19" spans="1:6" s="123" customFormat="1" ht="15.6">
      <c r="A19" s="30" t="s">
        <v>493</v>
      </c>
      <c r="B19" s="300" t="s">
        <v>494</v>
      </c>
      <c r="C19" s="300"/>
      <c r="D19" s="300"/>
      <c r="E19" s="300"/>
      <c r="F19" s="35"/>
    </row>
    <row r="21" spans="1:6">
      <c r="C21" s="113"/>
      <c r="D21" s="124"/>
    </row>
  </sheetData>
  <mergeCells count="11">
    <mergeCell ref="B12:E12"/>
    <mergeCell ref="B13:E13"/>
    <mergeCell ref="B14:E14"/>
    <mergeCell ref="B15:E15"/>
    <mergeCell ref="B19:E19"/>
    <mergeCell ref="B11:E11"/>
    <mergeCell ref="B1:E1"/>
    <mergeCell ref="B2:E2"/>
    <mergeCell ref="B3:E3"/>
    <mergeCell ref="B4:E4"/>
    <mergeCell ref="A8:E8"/>
  </mergeCells>
  <pageMargins left="0.78740157480314965" right="0.39370078740157483" top="0.78740157480314965" bottom="0.3937007874015748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8" sqref="A8:E8"/>
    </sheetView>
  </sheetViews>
  <sheetFormatPr defaultColWidth="8" defaultRowHeight="15.6"/>
  <cols>
    <col min="1" max="1" width="43.19921875" customWidth="1"/>
    <col min="2" max="2" width="22.69921875" customWidth="1"/>
    <col min="3" max="3" width="17.3984375" style="145" customWidth="1"/>
    <col min="4" max="4" width="13.19921875" style="145" customWidth="1"/>
    <col min="5" max="5" width="10.3984375" style="145" customWidth="1"/>
    <col min="6" max="6" width="8" customWidth="1"/>
  </cols>
  <sheetData>
    <row r="1" spans="1:6">
      <c r="C1" s="365" t="s">
        <v>619</v>
      </c>
      <c r="D1" s="365"/>
      <c r="E1" s="365"/>
      <c r="F1" s="136"/>
    </row>
    <row r="2" spans="1:6">
      <c r="C2" s="137" t="s">
        <v>567</v>
      </c>
      <c r="D2" s="137"/>
      <c r="E2" s="137"/>
      <c r="F2" s="137"/>
    </row>
    <row r="3" spans="1:6" ht="14.4" customHeight="1">
      <c r="C3" s="137" t="s">
        <v>568</v>
      </c>
      <c r="D3" s="137"/>
      <c r="E3" s="137"/>
      <c r="F3" s="137"/>
    </row>
    <row r="4" spans="1:6" ht="16.2" customHeight="1">
      <c r="C4" s="137" t="s">
        <v>569</v>
      </c>
      <c r="D4" s="137"/>
      <c r="E4" s="137"/>
      <c r="F4" s="137"/>
    </row>
    <row r="5" spans="1:6">
      <c r="A5" s="138"/>
      <c r="B5" s="139"/>
      <c r="C5" s="137" t="s">
        <v>620</v>
      </c>
      <c r="D5" s="137"/>
      <c r="E5" s="137"/>
      <c r="F5" s="137"/>
    </row>
    <row r="6" spans="1:6">
      <c r="A6" s="138"/>
      <c r="B6" s="140"/>
      <c r="C6" s="269" t="s">
        <v>798</v>
      </c>
      <c r="D6" s="141"/>
      <c r="E6" s="141"/>
    </row>
    <row r="7" spans="1:6">
      <c r="A7" s="138"/>
      <c r="B7" s="138"/>
      <c r="C7" s="142"/>
      <c r="D7" s="142"/>
      <c r="E7" s="141"/>
    </row>
    <row r="8" spans="1:6" ht="58.2" customHeight="1">
      <c r="A8" s="366" t="s">
        <v>796</v>
      </c>
      <c r="B8" s="366"/>
      <c r="C8" s="366"/>
      <c r="D8" s="366"/>
      <c r="E8" s="366"/>
    </row>
    <row r="9" spans="1:6">
      <c r="A9" s="143"/>
      <c r="B9" s="143"/>
      <c r="C9" s="144"/>
      <c r="D9" s="142"/>
      <c r="E9" s="142"/>
    </row>
    <row r="10" spans="1:6">
      <c r="A10" s="138"/>
      <c r="B10" s="138"/>
      <c r="C10" s="142"/>
      <c r="E10" s="146" t="s">
        <v>503</v>
      </c>
    </row>
    <row r="11" spans="1:6" ht="27">
      <c r="A11" s="147" t="s">
        <v>501</v>
      </c>
      <c r="B11" s="147" t="s">
        <v>486</v>
      </c>
      <c r="C11" s="148" t="s">
        <v>570</v>
      </c>
      <c r="D11" s="149" t="s">
        <v>479</v>
      </c>
      <c r="E11" s="150" t="s">
        <v>478</v>
      </c>
    </row>
    <row r="12" spans="1:6" ht="26.4">
      <c r="A12" s="151" t="s">
        <v>571</v>
      </c>
      <c r="B12" s="152" t="s">
        <v>572</v>
      </c>
      <c r="C12" s="153">
        <f>C13+C18+C23+C28</f>
        <v>21597.291450000015</v>
      </c>
      <c r="D12" s="153">
        <f>D13+D18+D23+D28</f>
        <v>-7372.0513599999831</v>
      </c>
      <c r="E12" s="154">
        <f>D12/C12*100</f>
        <v>-34.134147687301677</v>
      </c>
    </row>
    <row r="13" spans="1:6" ht="26.4">
      <c r="A13" s="151" t="s">
        <v>573</v>
      </c>
      <c r="B13" s="152" t="s">
        <v>574</v>
      </c>
      <c r="C13" s="153">
        <f>C14</f>
        <v>26011.920859999998</v>
      </c>
      <c r="D13" s="153">
        <v>0</v>
      </c>
      <c r="E13" s="154">
        <f t="shared" ref="E13:E32" si="0">D13/C13*100</f>
        <v>0</v>
      </c>
    </row>
    <row r="14" spans="1:6" ht="26.4">
      <c r="A14" s="155" t="s">
        <v>575</v>
      </c>
      <c r="B14" s="156" t="s">
        <v>576</v>
      </c>
      <c r="C14" s="157">
        <f>C15</f>
        <v>26011.920859999998</v>
      </c>
      <c r="D14" s="157">
        <v>0</v>
      </c>
      <c r="E14" s="158">
        <f t="shared" si="0"/>
        <v>0</v>
      </c>
    </row>
    <row r="15" spans="1:6" ht="39.6">
      <c r="A15" s="155" t="s">
        <v>577</v>
      </c>
      <c r="B15" s="156" t="s">
        <v>578</v>
      </c>
      <c r="C15" s="157">
        <v>26011.920859999998</v>
      </c>
      <c r="D15" s="157">
        <v>0</v>
      </c>
      <c r="E15" s="158">
        <f t="shared" si="0"/>
        <v>0</v>
      </c>
    </row>
    <row r="16" spans="1:6" ht="26.4" hidden="1">
      <c r="A16" s="155" t="s">
        <v>579</v>
      </c>
      <c r="B16" s="156" t="s">
        <v>580</v>
      </c>
      <c r="C16" s="159">
        <v>0</v>
      </c>
      <c r="D16" s="159">
        <v>0</v>
      </c>
      <c r="E16" s="158">
        <v>0</v>
      </c>
    </row>
    <row r="17" spans="1:6" ht="39.6" hidden="1">
      <c r="A17" s="155" t="s">
        <v>581</v>
      </c>
      <c r="B17" s="156" t="s">
        <v>582</v>
      </c>
      <c r="C17" s="159">
        <v>0</v>
      </c>
      <c r="D17" s="159">
        <v>0</v>
      </c>
      <c r="E17" s="158">
        <v>0</v>
      </c>
    </row>
    <row r="18" spans="1:6" ht="26.4">
      <c r="A18" s="151" t="s">
        <v>583</v>
      </c>
      <c r="B18" s="152" t="s">
        <v>584</v>
      </c>
      <c r="C18" s="153">
        <f>C19+C21</f>
        <v>-20414.7</v>
      </c>
      <c r="D18" s="153">
        <f>D21</f>
        <v>-150</v>
      </c>
      <c r="E18" s="154">
        <v>0</v>
      </c>
    </row>
    <row r="19" spans="1:6" ht="39.6" hidden="1">
      <c r="A19" s="155" t="s">
        <v>585</v>
      </c>
      <c r="B19" s="156" t="s">
        <v>586</v>
      </c>
      <c r="C19" s="160">
        <f>C20</f>
        <v>0</v>
      </c>
      <c r="D19" s="160">
        <v>0</v>
      </c>
      <c r="E19" s="158">
        <v>0</v>
      </c>
    </row>
    <row r="20" spans="1:6" ht="39.6" hidden="1">
      <c r="A20" s="155" t="s">
        <v>587</v>
      </c>
      <c r="B20" s="156" t="s">
        <v>588</v>
      </c>
      <c r="C20" s="160">
        <v>0</v>
      </c>
      <c r="D20" s="160">
        <v>0</v>
      </c>
      <c r="E20" s="158">
        <v>0</v>
      </c>
    </row>
    <row r="21" spans="1:6" ht="39.6">
      <c r="A21" s="155" t="s">
        <v>589</v>
      </c>
      <c r="B21" s="156" t="s">
        <v>590</v>
      </c>
      <c r="C21" s="161">
        <f>C22</f>
        <v>-20414.7</v>
      </c>
      <c r="D21" s="161">
        <f>D22</f>
        <v>-150</v>
      </c>
      <c r="E21" s="158">
        <f t="shared" si="0"/>
        <v>0.73476465488104159</v>
      </c>
    </row>
    <row r="22" spans="1:6" ht="39.6">
      <c r="A22" s="155" t="s">
        <v>591</v>
      </c>
      <c r="B22" s="156" t="s">
        <v>592</v>
      </c>
      <c r="C22" s="161">
        <v>-20414.7</v>
      </c>
      <c r="D22" s="161">
        <v>-150</v>
      </c>
      <c r="E22" s="158">
        <f t="shared" si="0"/>
        <v>0.73476465488104159</v>
      </c>
    </row>
    <row r="23" spans="1:6" ht="26.4">
      <c r="A23" s="151" t="s">
        <v>593</v>
      </c>
      <c r="B23" s="152" t="s">
        <v>594</v>
      </c>
      <c r="C23" s="170">
        <f>C24+C26</f>
        <v>15870.070590000018</v>
      </c>
      <c r="D23" s="162">
        <f>D24+D26</f>
        <v>-7222.0513599999831</v>
      </c>
      <c r="E23" s="154">
        <v>0</v>
      </c>
    </row>
    <row r="24" spans="1:6">
      <c r="A24" s="155" t="s">
        <v>595</v>
      </c>
      <c r="B24" s="156" t="s">
        <v>596</v>
      </c>
      <c r="C24" s="171">
        <f>C25</f>
        <v>-816123.75440999994</v>
      </c>
      <c r="D24" s="161">
        <f>D25</f>
        <v>-409897.36219999997</v>
      </c>
      <c r="E24" s="158">
        <v>0</v>
      </c>
    </row>
    <row r="25" spans="1:6">
      <c r="A25" s="155" t="s">
        <v>597</v>
      </c>
      <c r="B25" s="156" t="s">
        <v>598</v>
      </c>
      <c r="C25" s="172">
        <f>-789981.83355-26011.92086-130</f>
        <v>-816123.75440999994</v>
      </c>
      <c r="D25" s="157">
        <v>-409897.36219999997</v>
      </c>
      <c r="E25" s="158">
        <v>0</v>
      </c>
    </row>
    <row r="26" spans="1:6">
      <c r="A26" s="155" t="s">
        <v>599</v>
      </c>
      <c r="B26" s="156" t="s">
        <v>600</v>
      </c>
      <c r="C26" s="172">
        <f>C27</f>
        <v>831993.82499999995</v>
      </c>
      <c r="D26" s="157">
        <f>D27</f>
        <v>402675.31083999999</v>
      </c>
      <c r="E26" s="158">
        <v>0</v>
      </c>
    </row>
    <row r="27" spans="1:6">
      <c r="A27" s="155" t="s">
        <v>601</v>
      </c>
      <c r="B27" s="156" t="s">
        <v>602</v>
      </c>
      <c r="C27" s="172">
        <f>811579.125+20414.7</f>
        <v>831993.82499999995</v>
      </c>
      <c r="D27" s="157">
        <f>402525.31084+150</f>
        <v>402675.31083999999</v>
      </c>
      <c r="E27" s="158">
        <v>0</v>
      </c>
    </row>
    <row r="28" spans="1:6" ht="27">
      <c r="A28" s="163" t="s">
        <v>603</v>
      </c>
      <c r="B28" s="164" t="s">
        <v>604</v>
      </c>
      <c r="C28" s="165">
        <f>C29</f>
        <v>130</v>
      </c>
      <c r="D28" s="165">
        <f>D29</f>
        <v>0</v>
      </c>
      <c r="E28" s="154">
        <f t="shared" si="0"/>
        <v>0</v>
      </c>
    </row>
    <row r="29" spans="1:6" ht="27">
      <c r="A29" s="163" t="s">
        <v>605</v>
      </c>
      <c r="B29" s="164" t="s">
        <v>606</v>
      </c>
      <c r="C29" s="165">
        <f>C30+C33</f>
        <v>130</v>
      </c>
      <c r="D29" s="165">
        <f>D30+D33</f>
        <v>0</v>
      </c>
      <c r="E29" s="154">
        <f t="shared" si="0"/>
        <v>0</v>
      </c>
    </row>
    <row r="30" spans="1:6" ht="27">
      <c r="A30" s="166" t="s">
        <v>607</v>
      </c>
      <c r="B30" s="164" t="s">
        <v>608</v>
      </c>
      <c r="C30" s="167">
        <f>C31</f>
        <v>130</v>
      </c>
      <c r="D30" s="167">
        <f>D31</f>
        <v>0</v>
      </c>
      <c r="E30" s="158">
        <f t="shared" si="0"/>
        <v>0</v>
      </c>
    </row>
    <row r="31" spans="1:6" ht="40.200000000000003">
      <c r="A31" s="166" t="s">
        <v>609</v>
      </c>
      <c r="B31" s="164" t="s">
        <v>610</v>
      </c>
      <c r="C31" s="167">
        <f>C32</f>
        <v>130</v>
      </c>
      <c r="D31" s="167">
        <f>D32</f>
        <v>0</v>
      </c>
      <c r="E31" s="158">
        <f t="shared" si="0"/>
        <v>0</v>
      </c>
      <c r="F31" s="168"/>
    </row>
    <row r="32" spans="1:6" ht="53.4">
      <c r="A32" s="166" t="s">
        <v>611</v>
      </c>
      <c r="B32" s="164" t="s">
        <v>612</v>
      </c>
      <c r="C32" s="167">
        <v>130</v>
      </c>
      <c r="D32" s="167">
        <v>0</v>
      </c>
      <c r="E32" s="158">
        <f t="shared" si="0"/>
        <v>0</v>
      </c>
    </row>
    <row r="33" spans="1:6" ht="27" hidden="1">
      <c r="A33" s="166" t="s">
        <v>613</v>
      </c>
      <c r="B33" s="164" t="s">
        <v>614</v>
      </c>
      <c r="C33" s="167">
        <f>C34</f>
        <v>0</v>
      </c>
      <c r="D33" s="167">
        <f>D34</f>
        <v>0</v>
      </c>
      <c r="E33" s="158">
        <v>0</v>
      </c>
    </row>
    <row r="34" spans="1:6" ht="40.200000000000003" hidden="1">
      <c r="A34" s="166" t="s">
        <v>615</v>
      </c>
      <c r="B34" s="164" t="s">
        <v>614</v>
      </c>
      <c r="C34" s="167">
        <f>C35</f>
        <v>0</v>
      </c>
      <c r="D34" s="167">
        <f>D35</f>
        <v>0</v>
      </c>
      <c r="E34" s="158">
        <v>0</v>
      </c>
    </row>
    <row r="35" spans="1:6" ht="40.200000000000003" hidden="1">
      <c r="A35" s="166" t="s">
        <v>616</v>
      </c>
      <c r="B35" s="164" t="s">
        <v>617</v>
      </c>
      <c r="C35" s="167">
        <v>0</v>
      </c>
      <c r="D35" s="167">
        <v>0</v>
      </c>
      <c r="E35" s="158">
        <v>0</v>
      </c>
    </row>
    <row r="38" spans="1:6">
      <c r="A38" s="30" t="s">
        <v>493</v>
      </c>
      <c r="B38" s="31"/>
      <c r="C38" s="367" t="s">
        <v>618</v>
      </c>
      <c r="D38" s="368"/>
      <c r="E38" s="368"/>
      <c r="F38" s="169"/>
    </row>
  </sheetData>
  <mergeCells count="3">
    <mergeCell ref="C1:E1"/>
    <mergeCell ref="A8:E8"/>
    <mergeCell ref="C38:E3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прил 1</vt:lpstr>
      <vt:lpstr>прил2</vt:lpstr>
      <vt:lpstr>Прил 3</vt:lpstr>
      <vt:lpstr>Прил 4</vt:lpstr>
      <vt:lpstr>Прил 5</vt:lpstr>
      <vt:lpstr>Прил6</vt:lpstr>
      <vt:lpstr>прил 7</vt:lpstr>
      <vt:lpstr>Прил 8</vt:lpstr>
      <vt:lpstr>прил9</vt:lpstr>
      <vt:lpstr>'прил 1'!Заголовки_для_печати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прил2!Заголовки_для_печати</vt:lpstr>
      <vt:lpstr>'прил 1'!Область_печати</vt:lpstr>
      <vt:lpstr>'Прил 5'!Область_печати</vt:lpstr>
      <vt:lpstr>'прил 7'!Область_печати</vt:lpstr>
      <vt:lpstr>'Прил 8'!Область_печати</vt:lpstr>
      <vt:lpstr>Прил6!Область_печати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2017-08-04T07:57:49Z</cp:lastPrinted>
  <dcterms:created xsi:type="dcterms:W3CDTF">2017-07-07T07:26:01Z</dcterms:created>
  <dcterms:modified xsi:type="dcterms:W3CDTF">2017-08-18T01:28:33Z</dcterms:modified>
</cp:coreProperties>
</file>